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andi Opere\Desktop\DIANA\1 DIANA Pianificazione e Urbanistica\ESPROPRIAZIONE\SP84 -Villagio Sambugia\"/>
    </mc:Choice>
  </mc:AlternateContent>
  <bookViews>
    <workbookView xWindow="0" yWindow="0" windowWidth="16380" windowHeight="8196" tabRatio="500" activeTab="2"/>
  </bookViews>
  <sheets>
    <sheet name="ente urbano 169" sheetId="1" r:id="rId1"/>
    <sheet name="RIEPILOGO" sheetId="2" r:id="rId2"/>
    <sheet name="Elenco finale " sheetId="3" r:id="rId3"/>
  </sheets>
  <definedNames>
    <definedName name="_xlnm.Print_Area" localSheetId="2">'Elenco finale '!$A$1:$N$87</definedName>
    <definedName name="_xlnm.Print_Area" localSheetId="0">'ente urbano 169'!$A$1:$AA$136</definedName>
    <definedName name="_xlnm.Print_Area" localSheetId="1">RIEPILOGO!$A$2:$C$9</definedName>
    <definedName name="Print_Area_0" localSheetId="2">'Elenco finale '!$A$1:$L$87</definedName>
    <definedName name="Print_Area_0_0" localSheetId="2">'Elenco finale '!$A$2:$K$87</definedName>
    <definedName name="Print_Area_0_0_0" localSheetId="2">'Elenco finale '!$A$1:$K$87</definedName>
    <definedName name="Print_Area_0_0_0_0" localSheetId="2">'Elenco finale '!$A$2:$H$87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6" i="3" l="1"/>
  <c r="N83" i="3"/>
  <c r="N82" i="3"/>
  <c r="N81" i="3"/>
  <c r="N80" i="3"/>
  <c r="N79" i="3"/>
  <c r="N78" i="3"/>
  <c r="N75" i="3"/>
  <c r="N73" i="3"/>
  <c r="N71" i="3"/>
  <c r="N70" i="3"/>
  <c r="N69" i="3"/>
  <c r="N68" i="3"/>
  <c r="N67" i="3"/>
  <c r="N66" i="3"/>
  <c r="N65" i="3"/>
  <c r="N64" i="3"/>
  <c r="N61" i="3"/>
  <c r="N59" i="3"/>
  <c r="N58" i="3"/>
  <c r="N57" i="3"/>
  <c r="N56" i="3"/>
  <c r="N51" i="3"/>
  <c r="N50" i="3"/>
  <c r="N41" i="3"/>
  <c r="N40" i="3"/>
  <c r="N39" i="3"/>
  <c r="N38" i="3"/>
  <c r="N37" i="3"/>
  <c r="N36" i="3"/>
  <c r="N35" i="3"/>
  <c r="N34" i="3"/>
  <c r="N32" i="3"/>
  <c r="N31" i="3"/>
  <c r="N29" i="3"/>
  <c r="N27" i="3"/>
  <c r="N26" i="3"/>
  <c r="N25" i="3"/>
  <c r="N23" i="3"/>
  <c r="N20" i="3"/>
  <c r="N19" i="3"/>
  <c r="N17" i="3"/>
  <c r="N16" i="3"/>
  <c r="N15" i="3"/>
  <c r="N14" i="3"/>
  <c r="N13" i="3"/>
  <c r="N12" i="3"/>
  <c r="N11" i="3"/>
  <c r="N10" i="3"/>
  <c r="N8" i="3"/>
  <c r="N87" i="3" s="1"/>
  <c r="N6" i="3"/>
  <c r="AD133" i="1"/>
  <c r="V133" i="1"/>
  <c r="W133" i="1" s="1"/>
  <c r="AA133" i="1" s="1"/>
  <c r="S133" i="1"/>
  <c r="AC133" i="1" s="1"/>
  <c r="P133" i="1"/>
  <c r="Z132" i="1"/>
  <c r="AA132" i="1" s="1"/>
  <c r="AC129" i="1"/>
  <c r="AD129" i="1" s="1"/>
  <c r="W129" i="1"/>
  <c r="AA129" i="1" s="1"/>
  <c r="V129" i="1"/>
  <c r="S129" i="1"/>
  <c r="P129" i="1"/>
  <c r="AA127" i="1"/>
  <c r="Z127" i="1"/>
  <c r="W127" i="1"/>
  <c r="V127" i="1"/>
  <c r="S127" i="1"/>
  <c r="AC127" i="1" s="1"/>
  <c r="AD127" i="1" s="1"/>
  <c r="P127" i="1"/>
  <c r="AD125" i="1"/>
  <c r="V125" i="1"/>
  <c r="W125" i="1" s="1"/>
  <c r="AA125" i="1" s="1"/>
  <c r="S125" i="1"/>
  <c r="AC125" i="1" s="1"/>
  <c r="P125" i="1"/>
  <c r="AC121" i="1"/>
  <c r="AD121" i="1" s="1"/>
  <c r="Z121" i="1"/>
  <c r="AA121" i="1" s="1"/>
  <c r="V121" i="1"/>
  <c r="W121" i="1" s="1"/>
  <c r="S121" i="1"/>
  <c r="P121" i="1"/>
  <c r="AC117" i="1"/>
  <c r="AD117" i="1" s="1"/>
  <c r="Z117" i="1"/>
  <c r="AA117" i="1" s="1"/>
  <c r="V117" i="1"/>
  <c r="W117" i="1" s="1"/>
  <c r="S117" i="1"/>
  <c r="P117" i="1"/>
  <c r="AC114" i="1"/>
  <c r="AD114" i="1" s="1"/>
  <c r="Z114" i="1"/>
  <c r="AA114" i="1" s="1"/>
  <c r="V114" i="1"/>
  <c r="W114" i="1" s="1"/>
  <c r="S114" i="1"/>
  <c r="P114" i="1"/>
  <c r="AC111" i="1"/>
  <c r="AD111" i="1" s="1"/>
  <c r="Z111" i="1"/>
  <c r="AA111" i="1" s="1"/>
  <c r="V111" i="1"/>
  <c r="W111" i="1" s="1"/>
  <c r="S111" i="1"/>
  <c r="P111" i="1"/>
  <c r="AC109" i="1"/>
  <c r="AD109" i="1" s="1"/>
  <c r="Z109" i="1"/>
  <c r="AA109" i="1" s="1"/>
  <c r="V109" i="1"/>
  <c r="W109" i="1" s="1"/>
  <c r="S109" i="1"/>
  <c r="P109" i="1"/>
  <c r="AC107" i="1"/>
  <c r="AD107" i="1" s="1"/>
  <c r="Z107" i="1"/>
  <c r="AA107" i="1" s="1"/>
  <c r="V107" i="1"/>
  <c r="W107" i="1" s="1"/>
  <c r="S107" i="1"/>
  <c r="P107" i="1"/>
  <c r="AC105" i="1"/>
  <c r="AD105" i="1" s="1"/>
  <c r="Z105" i="1"/>
  <c r="AA105" i="1" s="1"/>
  <c r="V105" i="1"/>
  <c r="W105" i="1" s="1"/>
  <c r="S105" i="1"/>
  <c r="P105" i="1"/>
  <c r="AC103" i="1"/>
  <c r="AD103" i="1" s="1"/>
  <c r="Z103" i="1"/>
  <c r="AA103" i="1" s="1"/>
  <c r="V103" i="1"/>
  <c r="W103" i="1" s="1"/>
  <c r="S103" i="1"/>
  <c r="P103" i="1"/>
  <c r="AC101" i="1"/>
  <c r="AD101" i="1" s="1"/>
  <c r="Z101" i="1"/>
  <c r="AA101" i="1" s="1"/>
  <c r="V101" i="1"/>
  <c r="W101" i="1" s="1"/>
  <c r="S101" i="1"/>
  <c r="P101" i="1"/>
  <c r="AC99" i="1"/>
  <c r="AD99" i="1" s="1"/>
  <c r="Z99" i="1"/>
  <c r="AA99" i="1" s="1"/>
  <c r="V99" i="1"/>
  <c r="W99" i="1" s="1"/>
  <c r="S99" i="1"/>
  <c r="P99" i="1"/>
  <c r="AC97" i="1"/>
  <c r="AD97" i="1" s="1"/>
  <c r="Z97" i="1"/>
  <c r="AA97" i="1" s="1"/>
  <c r="V97" i="1"/>
  <c r="W97" i="1" s="1"/>
  <c r="S97" i="1"/>
  <c r="P97" i="1"/>
  <c r="AC93" i="1"/>
  <c r="AD93" i="1" s="1"/>
  <c r="Z93" i="1"/>
  <c r="AA93" i="1" s="1"/>
  <c r="V93" i="1"/>
  <c r="W93" i="1" s="1"/>
  <c r="S93" i="1"/>
  <c r="P93" i="1"/>
  <c r="AC90" i="1"/>
  <c r="AD90" i="1" s="1"/>
  <c r="Z90" i="1"/>
  <c r="AA90" i="1" s="1"/>
  <c r="V90" i="1"/>
  <c r="W90" i="1" s="1"/>
  <c r="S90" i="1"/>
  <c r="P90" i="1"/>
  <c r="AC88" i="1"/>
  <c r="AD88" i="1" s="1"/>
  <c r="Z88" i="1"/>
  <c r="AA88" i="1" s="1"/>
  <c r="V88" i="1"/>
  <c r="W88" i="1" s="1"/>
  <c r="S88" i="1"/>
  <c r="P88" i="1"/>
  <c r="AC86" i="1"/>
  <c r="AD86" i="1" s="1"/>
  <c r="Z86" i="1"/>
  <c r="AA86" i="1" s="1"/>
  <c r="V86" i="1"/>
  <c r="W86" i="1" s="1"/>
  <c r="S86" i="1"/>
  <c r="P86" i="1"/>
  <c r="AC84" i="1"/>
  <c r="AD84" i="1" s="1"/>
  <c r="Z84" i="1"/>
  <c r="AA84" i="1" s="1"/>
  <c r="V84" i="1"/>
  <c r="W84" i="1" s="1"/>
  <c r="S84" i="1"/>
  <c r="P84" i="1"/>
  <c r="AC78" i="1"/>
  <c r="AD78" i="1" s="1"/>
  <c r="Z78" i="1"/>
  <c r="AA78" i="1" s="1"/>
  <c r="V78" i="1"/>
  <c r="W78" i="1" s="1"/>
  <c r="S78" i="1"/>
  <c r="P78" i="1"/>
  <c r="AC76" i="1"/>
  <c r="AD76" i="1" s="1"/>
  <c r="Z76" i="1"/>
  <c r="AA76" i="1" s="1"/>
  <c r="V76" i="1"/>
  <c r="W76" i="1" s="1"/>
  <c r="S76" i="1"/>
  <c r="P76" i="1"/>
  <c r="AC66" i="1"/>
  <c r="AD66" i="1" s="1"/>
  <c r="Z66" i="1"/>
  <c r="AA66" i="1" s="1"/>
  <c r="V66" i="1"/>
  <c r="W66" i="1" s="1"/>
  <c r="S66" i="1"/>
  <c r="P66" i="1"/>
  <c r="AC64" i="1"/>
  <c r="AD64" i="1" s="1"/>
  <c r="Z64" i="1"/>
  <c r="AA64" i="1" s="1"/>
  <c r="V64" i="1"/>
  <c r="W64" i="1" s="1"/>
  <c r="S64" i="1"/>
  <c r="P64" i="1"/>
  <c r="AC62" i="1"/>
  <c r="AD62" i="1" s="1"/>
  <c r="Z62" i="1"/>
  <c r="AA62" i="1" s="1"/>
  <c r="V62" i="1"/>
  <c r="W62" i="1" s="1"/>
  <c r="S62" i="1"/>
  <c r="P62" i="1"/>
  <c r="AC60" i="1"/>
  <c r="AD60" i="1" s="1"/>
  <c r="Z60" i="1"/>
  <c r="AA60" i="1" s="1"/>
  <c r="V60" i="1"/>
  <c r="W60" i="1" s="1"/>
  <c r="S60" i="1"/>
  <c r="P60" i="1"/>
  <c r="AC58" i="1"/>
  <c r="AD58" i="1" s="1"/>
  <c r="Z58" i="1"/>
  <c r="AA58" i="1" s="1"/>
  <c r="V58" i="1"/>
  <c r="W58" i="1" s="1"/>
  <c r="S58" i="1"/>
  <c r="P58" i="1"/>
  <c r="AC56" i="1"/>
  <c r="AD56" i="1" s="1"/>
  <c r="Z56" i="1"/>
  <c r="AA56" i="1" s="1"/>
  <c r="V56" i="1"/>
  <c r="W56" i="1" s="1"/>
  <c r="S56" i="1"/>
  <c r="P56" i="1"/>
  <c r="AA54" i="1"/>
  <c r="Z54" i="1"/>
  <c r="W54" i="1"/>
  <c r="V54" i="1"/>
  <c r="S54" i="1"/>
  <c r="AC54" i="1" s="1"/>
  <c r="AD54" i="1" s="1"/>
  <c r="P54" i="1"/>
  <c r="AA52" i="1"/>
  <c r="Z52" i="1"/>
  <c r="W52" i="1"/>
  <c r="V52" i="1"/>
  <c r="S52" i="1"/>
  <c r="AC52" i="1" s="1"/>
  <c r="AD52" i="1" s="1"/>
  <c r="P52" i="1"/>
  <c r="AA49" i="1"/>
  <c r="Z49" i="1"/>
  <c r="W49" i="1"/>
  <c r="V49" i="1"/>
  <c r="S49" i="1"/>
  <c r="AC49" i="1" s="1"/>
  <c r="AD49" i="1" s="1"/>
  <c r="P49" i="1"/>
  <c r="AA47" i="1"/>
  <c r="Z47" i="1"/>
  <c r="W47" i="1"/>
  <c r="V47" i="1"/>
  <c r="S47" i="1"/>
  <c r="AC47" i="1" s="1"/>
  <c r="AD47" i="1" s="1"/>
  <c r="P47" i="1"/>
  <c r="AA44" i="1"/>
  <c r="Z44" i="1"/>
  <c r="W44" i="1"/>
  <c r="V44" i="1"/>
  <c r="S44" i="1"/>
  <c r="AC44" i="1" s="1"/>
  <c r="AD44" i="1" s="1"/>
  <c r="P44" i="1"/>
  <c r="AA41" i="1"/>
  <c r="Z41" i="1"/>
  <c r="W41" i="1"/>
  <c r="V41" i="1"/>
  <c r="S41" i="1"/>
  <c r="AC41" i="1" s="1"/>
  <c r="AD41" i="1" s="1"/>
  <c r="P41" i="1"/>
  <c r="AA39" i="1"/>
  <c r="Z39" i="1"/>
  <c r="W39" i="1"/>
  <c r="V39" i="1"/>
  <c r="S39" i="1"/>
  <c r="AC39" i="1" s="1"/>
  <c r="AD39" i="1" s="1"/>
  <c r="P39" i="1"/>
  <c r="AA37" i="1"/>
  <c r="Z37" i="1"/>
  <c r="W37" i="1"/>
  <c r="V37" i="1"/>
  <c r="S37" i="1"/>
  <c r="AC37" i="1" s="1"/>
  <c r="AD37" i="1" s="1"/>
  <c r="P37" i="1"/>
  <c r="AA34" i="1"/>
  <c r="Z34" i="1"/>
  <c r="W34" i="1"/>
  <c r="V34" i="1"/>
  <c r="S34" i="1"/>
  <c r="AC34" i="1" s="1"/>
  <c r="AD34" i="1" s="1"/>
  <c r="P34" i="1"/>
  <c r="AA30" i="1"/>
  <c r="Z30" i="1"/>
  <c r="W30" i="1"/>
  <c r="V30" i="1"/>
  <c r="S30" i="1"/>
  <c r="AC30" i="1" s="1"/>
  <c r="AD30" i="1" s="1"/>
  <c r="P30" i="1"/>
  <c r="AA28" i="1"/>
  <c r="Z28" i="1"/>
  <c r="W28" i="1"/>
  <c r="V28" i="1"/>
  <c r="S28" i="1"/>
  <c r="AC28" i="1" s="1"/>
  <c r="AD28" i="1" s="1"/>
  <c r="P28" i="1"/>
  <c r="AA25" i="1"/>
  <c r="Z25" i="1"/>
  <c r="W25" i="1"/>
  <c r="V25" i="1"/>
  <c r="S25" i="1"/>
  <c r="AC25" i="1" s="1"/>
  <c r="AD25" i="1" s="1"/>
  <c r="P25" i="1"/>
  <c r="AA23" i="1"/>
  <c r="Z23" i="1"/>
  <c r="W23" i="1"/>
  <c r="V23" i="1"/>
  <c r="S23" i="1"/>
  <c r="AC23" i="1" s="1"/>
  <c r="AD23" i="1" s="1"/>
  <c r="P23" i="1"/>
  <c r="AA21" i="1"/>
  <c r="Z21" i="1"/>
  <c r="W21" i="1"/>
  <c r="V21" i="1"/>
  <c r="S21" i="1"/>
  <c r="AC21" i="1" s="1"/>
  <c r="AD21" i="1" s="1"/>
  <c r="P21" i="1"/>
  <c r="AA19" i="1"/>
  <c r="Z19" i="1"/>
  <c r="W19" i="1"/>
  <c r="V19" i="1"/>
  <c r="S19" i="1"/>
  <c r="AC19" i="1" s="1"/>
  <c r="AD19" i="1" s="1"/>
  <c r="P19" i="1"/>
  <c r="AA17" i="1"/>
  <c r="Z17" i="1"/>
  <c r="W17" i="1"/>
  <c r="V17" i="1"/>
  <c r="S17" i="1"/>
  <c r="AC17" i="1" s="1"/>
  <c r="AD17" i="1" s="1"/>
  <c r="P17" i="1"/>
  <c r="AA15" i="1"/>
  <c r="Z15" i="1"/>
  <c r="W15" i="1"/>
  <c r="V15" i="1"/>
  <c r="S15" i="1"/>
  <c r="AC15" i="1" s="1"/>
  <c r="AD15" i="1" s="1"/>
  <c r="P15" i="1"/>
  <c r="AA13" i="1"/>
  <c r="Z13" i="1"/>
  <c r="W13" i="1"/>
  <c r="V13" i="1"/>
  <c r="S13" i="1"/>
  <c r="AC13" i="1" s="1"/>
  <c r="AD13" i="1" s="1"/>
  <c r="P13" i="1"/>
  <c r="V11" i="1"/>
  <c r="W11" i="1" s="1"/>
  <c r="AA11" i="1" s="1"/>
  <c r="S11" i="1"/>
  <c r="AC11" i="1" s="1"/>
  <c r="AD11" i="1" s="1"/>
  <c r="P11" i="1"/>
  <c r="AC8" i="1"/>
  <c r="AD8" i="1" s="1"/>
  <c r="Z8" i="1"/>
  <c r="AA8" i="1" s="1"/>
  <c r="V8" i="1"/>
  <c r="W8" i="1" s="1"/>
  <c r="S8" i="1"/>
  <c r="P8" i="1"/>
  <c r="AC5" i="1"/>
  <c r="AD5" i="1" s="1"/>
  <c r="Z5" i="1"/>
  <c r="AA5" i="1" s="1"/>
  <c r="AA135" i="1" s="1"/>
  <c r="V5" i="1"/>
  <c r="W5" i="1" s="1"/>
  <c r="S5" i="1"/>
  <c r="P5" i="1"/>
  <c r="W135" i="1" l="1"/>
  <c r="AD135" i="1"/>
  <c r="S135" i="1"/>
  <c r="C5" i="2" s="1"/>
  <c r="C9" i="2" l="1"/>
  <c r="C11" i="2" s="1"/>
  <c r="C7" i="2"/>
</calcChain>
</file>

<file path=xl/sharedStrings.xml><?xml version="1.0" encoding="utf-8"?>
<sst xmlns="http://schemas.openxmlformats.org/spreadsheetml/2006/main" count="1240" uniqueCount="399">
  <si>
    <t>ELENCO DITTE INTERESSATE DAL PIANO PARTICELLARE DI ESPROPRIO</t>
  </si>
  <si>
    <t>VALORE VENALE UTILIZZATO PER LA DETERMINAZIONE DEI VALORI FINALI DI PERIZIA</t>
  </si>
  <si>
    <t>stima alternativa 1: il valore catastale si riporta per completezza di esposizione e per avere dei valori di riferimento</t>
  </si>
  <si>
    <t>stima alternativa 2: il valore VAM si riporta per completezza di esposizione e per avere dei valori di riferimento</t>
  </si>
  <si>
    <t>TABELLA 1</t>
  </si>
  <si>
    <t>VALORI CATASTALI</t>
  </si>
  <si>
    <t>VAM</t>
  </si>
  <si>
    <t>n.ditta</t>
  </si>
  <si>
    <t>Comune</t>
  </si>
  <si>
    <t>Foglio</t>
  </si>
  <si>
    <t>P.lla</t>
  </si>
  <si>
    <t>Ditta Catastale</t>
  </si>
  <si>
    <t>CODICE FISCALE</t>
  </si>
  <si>
    <t>Luogo di nascita</t>
  </si>
  <si>
    <t>Data di nascita</t>
  </si>
  <si>
    <t>Diritti e oneri reali</t>
  </si>
  <si>
    <t>Natura catastale (qualità/classe)</t>
  </si>
  <si>
    <t>Superficie totale</t>
  </si>
  <si>
    <t>Superficie totale [mq]</t>
  </si>
  <si>
    <t>Superficie da occupare [mq]</t>
  </si>
  <si>
    <t>Superficie restante [mq]</t>
  </si>
  <si>
    <t>valore venale (da indagini di mercato)</t>
  </si>
  <si>
    <t>totale</t>
  </si>
  <si>
    <t>reddito dominicale (o si indica esplicitamente la rendita catastale in cso di ente urbano)</t>
  </si>
  <si>
    <t>RAPPORTO TRA IL VALORE CALCOLATO SUL SITO/SUPERFICIE DA OCCUPARE</t>
  </si>
  <si>
    <t>totale: VALORE www.avvocatoandreani.it/servizi/calcolo-valore-catastale-immobili-asse-ereditario.php#Res (VALORE CATASTALE)</t>
  </si>
  <si>
    <t>VAM per ha (2013 disponibili)</t>
  </si>
  <si>
    <t>VAM da ha a mq</t>
  </si>
  <si>
    <t>Totale € (per l'ente urbano si riporta il valore da parametri catastali)</t>
  </si>
  <si>
    <t xml:space="preserve"> </t>
  </si>
  <si>
    <t>A</t>
  </si>
  <si>
    <t>B</t>
  </si>
  <si>
    <t>C</t>
  </si>
  <si>
    <t>ha</t>
  </si>
  <si>
    <t>are</t>
  </si>
  <si>
    <t>ca</t>
  </si>
  <si>
    <t>D</t>
  </si>
  <si>
    <t>E</t>
  </si>
  <si>
    <t>F</t>
  </si>
  <si>
    <t>L</t>
  </si>
  <si>
    <t>M</t>
  </si>
  <si>
    <t>G</t>
  </si>
  <si>
    <t>H = (I/E)</t>
  </si>
  <si>
    <t>I</t>
  </si>
  <si>
    <t>N</t>
  </si>
  <si>
    <t>O</t>
  </si>
  <si>
    <t>P=Ex0</t>
  </si>
  <si>
    <t>Q: 50% per cessioni volontarie: 50% x M</t>
  </si>
  <si>
    <t>SOMMA M + Q</t>
  </si>
  <si>
    <t>MARSALA</t>
  </si>
  <si>
    <t>ALAGNA MARIANNA</t>
  </si>
  <si>
    <t>manca</t>
  </si>
  <si>
    <t>usufruttuario parziale</t>
  </si>
  <si>
    <t>vigneto 3</t>
  </si>
  <si>
    <t>MARINO MICHELA</t>
  </si>
  <si>
    <t>proprietà</t>
  </si>
  <si>
    <t>RUSSO GIUSEPPA MARIANNA</t>
  </si>
  <si>
    <t>RSSGPP49L67E974S</t>
  </si>
  <si>
    <t>MARSALA (TP)</t>
  </si>
  <si>
    <t>27/7/1949</t>
  </si>
  <si>
    <t>proprietà 1/2</t>
  </si>
  <si>
    <t>pascolo 2</t>
  </si>
  <si>
    <t>0</t>
  </si>
  <si>
    <t>06</t>
  </si>
  <si>
    <t>80</t>
  </si>
  <si>
    <t>RUSSO GASPARE ANGELO PIETRO PAOLO</t>
  </si>
  <si>
    <t>RSSGPR52H29E974E</t>
  </si>
  <si>
    <t>CARUSO RENATA ANNA</t>
  </si>
  <si>
    <t>CRSRTN69D43Z127I</t>
  </si>
  <si>
    <t>POLONIA (EE)</t>
  </si>
  <si>
    <t>03/04/1969</t>
  </si>
  <si>
    <t>proprietà 1/1</t>
  </si>
  <si>
    <t>ente urbano</t>
  </si>
  <si>
    <t>rendita catastale € 856,03</t>
  </si>
  <si>
    <t>/</t>
  </si>
  <si>
    <t>BUSCEMI GASPARE</t>
  </si>
  <si>
    <t>BSCGPR62S06L331K</t>
  </si>
  <si>
    <t>TRAPANI</t>
  </si>
  <si>
    <t>06/11/1962</t>
  </si>
  <si>
    <t>seminativo 3</t>
  </si>
  <si>
    <t>24</t>
  </si>
  <si>
    <t>00</t>
  </si>
  <si>
    <t>12</t>
  </si>
  <si>
    <t>20</t>
  </si>
  <si>
    <t>04</t>
  </si>
  <si>
    <t>70</t>
  </si>
  <si>
    <t>PARRINELLO GIACOMO</t>
  </si>
  <si>
    <t>PRRGCM39S10E974S</t>
  </si>
  <si>
    <t>10/11/1939</t>
  </si>
  <si>
    <t>proprietà 1000/1000</t>
  </si>
  <si>
    <t>vigneto 4</t>
  </si>
  <si>
    <t>PARRINELLO IGNAZIO</t>
  </si>
  <si>
    <t>PRRGNZ34C05E974T</t>
  </si>
  <si>
    <t>05/03/1954</t>
  </si>
  <si>
    <t>14</t>
  </si>
  <si>
    <t>90</t>
  </si>
  <si>
    <t>URSO ROSA; FU VITO</t>
  </si>
  <si>
    <t>orto u</t>
  </si>
  <si>
    <t>08</t>
  </si>
  <si>
    <t>MANISCALCO TONIELLA ASSUNTA</t>
  </si>
  <si>
    <t>MNSTLL65E71E974Y</t>
  </si>
  <si>
    <t>31/05/1965</t>
  </si>
  <si>
    <t>proprietà 500/1000</t>
  </si>
  <si>
    <t>canneto 2</t>
  </si>
  <si>
    <t>07</t>
  </si>
  <si>
    <t>10</t>
  </si>
  <si>
    <t>MANISCALCO MARIA GIUSEPPA</t>
  </si>
  <si>
    <t>MNSMGS56T64E974V</t>
  </si>
  <si>
    <t>PARRINELLO SALVATORE</t>
  </si>
  <si>
    <t>PRRSVT68L23E974W</t>
  </si>
  <si>
    <t>23/07/1968</t>
  </si>
  <si>
    <t>02</t>
  </si>
  <si>
    <t>40</t>
  </si>
  <si>
    <t>MONTALTO ANTONINA</t>
  </si>
  <si>
    <t>MNTNNN48D55I224B</t>
  </si>
  <si>
    <t>SANTA MARGHERITA DI BELICE (AG)</t>
  </si>
  <si>
    <t>15/04/1958</t>
  </si>
  <si>
    <t>proprietà 1/3</t>
  </si>
  <si>
    <t>16</t>
  </si>
  <si>
    <t>50</t>
  </si>
  <si>
    <t>MONTALTO GIUSEPPA</t>
  </si>
  <si>
    <t>MNTGPP46T64I224H</t>
  </si>
  <si>
    <t>24/12/1946</t>
  </si>
  <si>
    <t>MONTALTO DOROTEA</t>
  </si>
  <si>
    <t>MNTDRT41H70E974V</t>
  </si>
  <si>
    <t>DI GIROLAMO KATIA</t>
  </si>
  <si>
    <t>DGRKTA76C64E974Z</t>
  </si>
  <si>
    <t>DI GIROLAMO GIUSEPPE</t>
  </si>
  <si>
    <t>DGRGPP72S17E974F</t>
  </si>
  <si>
    <t>proprietà 1/2 in regime di separazione dei beni</t>
  </si>
  <si>
    <t>TRANCHIDA NICOLO</t>
  </si>
  <si>
    <t>TRNNCL60A20E974K</t>
  </si>
  <si>
    <t>20/01/1960</t>
  </si>
  <si>
    <t>CHIRCO VITO</t>
  </si>
  <si>
    <t>CHRVTI45R11E974X</t>
  </si>
  <si>
    <t>11/10/1945</t>
  </si>
  <si>
    <t>CHIRCO CARLO</t>
  </si>
  <si>
    <t>CHRCRL58C05E974R</t>
  </si>
  <si>
    <t>05/03/1958</t>
  </si>
  <si>
    <t>CHIRCO ANTONINO</t>
  </si>
  <si>
    <t>CHRNNN07C01E974Q</t>
  </si>
  <si>
    <t>usufrutto</t>
  </si>
  <si>
    <t>AGATE ANTONIA: MAR BALESTRERI DI PIETRO</t>
  </si>
  <si>
    <t>mancano dati degli intestatari al censuario (visura)</t>
  </si>
  <si>
    <t>la visura riporta "comproprietario" ma non vi sono percentuali sul possesso - manca inoltre la descrizione di un atto di acquisto o di donazione in quanto l'immobile parte dal 1977 ovvero dall'impianto meccanografico - la partita è la n. 558</t>
  </si>
  <si>
    <t>*</t>
  </si>
  <si>
    <t>AGATE GIOVANNA; DI PIETRO</t>
  </si>
  <si>
    <t>BERTOLINO TOMMASO SALVATORE</t>
  </si>
  <si>
    <t>BRTTMS64P27E974M</t>
  </si>
  <si>
    <t>27/09/1964</t>
  </si>
  <si>
    <t>MAJANI ANTONINA</t>
  </si>
  <si>
    <t>MJNNNN53H42G273E</t>
  </si>
  <si>
    <t>PALERMO (PA)</t>
  </si>
  <si>
    <t>02/06/1953</t>
  </si>
  <si>
    <t>MAJANI FRANCESCO</t>
  </si>
  <si>
    <t>MJNFNC47A03G273T</t>
  </si>
  <si>
    <t>03/01/1947</t>
  </si>
  <si>
    <t>GENOVESE GIUSEPPE MARIA VINCENZO</t>
  </si>
  <si>
    <t>GNVGPP65E03L331P</t>
  </si>
  <si>
    <t>03/05/1965</t>
  </si>
  <si>
    <t>CARADONNA ROSSANA</t>
  </si>
  <si>
    <t>CRDRSN97E60E974A</t>
  </si>
  <si>
    <t>20/05/1997</t>
  </si>
  <si>
    <t>324_z</t>
  </si>
  <si>
    <t>BERTOLINO ROSSELLA</t>
  </si>
  <si>
    <t>BRTRSL77R59E974O</t>
  </si>
  <si>
    <t>19/10/1977</t>
  </si>
  <si>
    <t>proprietà 1/1 in regime di separazione dei beni</t>
  </si>
  <si>
    <t>05</t>
  </si>
  <si>
    <t>GENOVESE DOROTEA</t>
  </si>
  <si>
    <t>GNVDRT64D53E974R</t>
  </si>
  <si>
    <t>13/04/1964</t>
  </si>
  <si>
    <t>proprietà 1/1 bene personale</t>
  </si>
  <si>
    <t>SAMMARTANO ROSARIA DI ANGELO</t>
  </si>
  <si>
    <t>SMMRRD01A01E974K</t>
  </si>
  <si>
    <t>01/01/2001</t>
  </si>
  <si>
    <t>proprietà 10/80</t>
  </si>
  <si>
    <t>incolt prod u</t>
  </si>
  <si>
    <t>03</t>
  </si>
  <si>
    <t>SAMMARTANO CARLO FU ANTONINO</t>
  </si>
  <si>
    <t>SMMCLF01A01E974T</t>
  </si>
  <si>
    <t>SAMMARTANO ANGELA FU ANTONINO</t>
  </si>
  <si>
    <t>SMMNLF01A41E974I</t>
  </si>
  <si>
    <t>SALERNO GIOVANNA FU SALV.VED.PULIZZI</t>
  </si>
  <si>
    <t>SLRGNN01A41E974O</t>
  </si>
  <si>
    <t>PIPITONE ROSARIA FU LUDOVICO MAR TITONE</t>
  </si>
  <si>
    <t>PPTRRF01A41E974G</t>
  </si>
  <si>
    <t>BONAFEDE VITO FU DIEGO</t>
  </si>
  <si>
    <t>BNFVFD01A01E974D</t>
  </si>
  <si>
    <t>BONAFEDE ANNA DI VITO MAR PARRINELLO</t>
  </si>
  <si>
    <t>BNFNDV01A41E974L</t>
  </si>
  <si>
    <t>PIPITONE VINCENZO</t>
  </si>
  <si>
    <t>PPTVCN51P03E974G</t>
  </si>
  <si>
    <t>03/09/1951</t>
  </si>
  <si>
    <t>proprietà 5/80 in regime di comunione dei beni</t>
  </si>
  <si>
    <t>BONAFEDE VINCENZA MARIA</t>
  </si>
  <si>
    <t>BNFVCN68M48E974O</t>
  </si>
  <si>
    <t>08/08/1968</t>
  </si>
  <si>
    <t>32</t>
  </si>
  <si>
    <t>24/03/1976</t>
  </si>
  <si>
    <t>proprietà 222/1000 in regiime di separazione dei beni</t>
  </si>
  <si>
    <t>19</t>
  </si>
  <si>
    <t>17/11/1972</t>
  </si>
  <si>
    <t>proprietà 334/2000</t>
  </si>
  <si>
    <t>ANGILERI FRANCESCA</t>
  </si>
  <si>
    <t>NGLFNC52R64E974G</t>
  </si>
  <si>
    <t>24/10/1952</t>
  </si>
  <si>
    <t>proprietà 222/2000</t>
  </si>
  <si>
    <t>proprietà 1/1 in regiime di separazione dei beni</t>
  </si>
  <si>
    <t>01</t>
  </si>
  <si>
    <t>SORRENTINO VALERIO MARIA</t>
  </si>
  <si>
    <t>SRRVRM70A27E974A</t>
  </si>
  <si>
    <t>27/01/1970</t>
  </si>
  <si>
    <t>15</t>
  </si>
  <si>
    <t>BERTOLINO DIEGO</t>
  </si>
  <si>
    <t>BRTDGI63H27E974W</t>
  </si>
  <si>
    <t>27/06/1963</t>
  </si>
  <si>
    <t>proprietà 1/1 regiime bene personale</t>
  </si>
  <si>
    <t>11</t>
  </si>
  <si>
    <t>ZICHITTELLA GIUSEPPE</t>
  </si>
  <si>
    <t>ZCHGPP86H21F061S</t>
  </si>
  <si>
    <t>MAZARA DEL VALLO (TP)</t>
  </si>
  <si>
    <t>21/06/1986</t>
  </si>
  <si>
    <t>proprietà 389/500</t>
  </si>
  <si>
    <t>22</t>
  </si>
  <si>
    <t>proprietà 222/1000</t>
  </si>
  <si>
    <t>BIONDO VINCENZA</t>
  </si>
  <si>
    <t>BNDVCN62L62E974C</t>
  </si>
  <si>
    <t>22/07/1962</t>
  </si>
  <si>
    <t>proprietà 2000/6000</t>
  </si>
  <si>
    <t>09</t>
  </si>
  <si>
    <t>BIONDO ANTONELLA</t>
  </si>
  <si>
    <t>BNDNNL69E48E974F</t>
  </si>
  <si>
    <t>08/05/1969</t>
  </si>
  <si>
    <t>BIONDO GIOVANNI</t>
  </si>
  <si>
    <t>BNDGNN31L15E974W</t>
  </si>
  <si>
    <t>15/07/1931</t>
  </si>
  <si>
    <t>proprietà 1000/3000</t>
  </si>
  <si>
    <t>SPANOì ANDREA</t>
  </si>
  <si>
    <t>SPNNDR62M19E974A</t>
  </si>
  <si>
    <t>SPANO' DANIELA NICOLETTA</t>
  </si>
  <si>
    <t>SPNDLN78B42D423S</t>
  </si>
  <si>
    <t>ERICE (TP)</t>
  </si>
  <si>
    <t>02/02/1978</t>
  </si>
  <si>
    <t>FICI MARIA</t>
  </si>
  <si>
    <t>FCIMRA53R45E974G</t>
  </si>
  <si>
    <t>05/10/1953</t>
  </si>
  <si>
    <t>18</t>
  </si>
  <si>
    <t>30</t>
  </si>
  <si>
    <t>GIACALONE VITO</t>
  </si>
  <si>
    <t>GCLVTI48D03E974G</t>
  </si>
  <si>
    <t>TITONE ROSALIA</t>
  </si>
  <si>
    <t>TTNRSL58R54E974V</t>
  </si>
  <si>
    <t>14/10/1958</t>
  </si>
  <si>
    <t>13</t>
  </si>
  <si>
    <t>01/03/1907</t>
  </si>
  <si>
    <t>24/12/1956</t>
  </si>
  <si>
    <t>SORRENTINO PAOLO</t>
  </si>
  <si>
    <t>SRRPLA84L27E974N</t>
  </si>
  <si>
    <t>27/07/1984</t>
  </si>
  <si>
    <t>SORRENTINO KETTY</t>
  </si>
  <si>
    <t>SRRKTY81C69H264I</t>
  </si>
  <si>
    <t>RHO (MI)</t>
  </si>
  <si>
    <t>29/03/1981</t>
  </si>
  <si>
    <t>SORRENTINO ANTONINO</t>
  </si>
  <si>
    <t>SRRNNN53P16E974D</t>
  </si>
  <si>
    <t>16/09/1953</t>
  </si>
  <si>
    <t>DE PASQUALE GIUSEPPE</t>
  </si>
  <si>
    <t>DPSGPP62M22E974L</t>
  </si>
  <si>
    <t>22/08/1962</t>
  </si>
  <si>
    <t>rendita catastale € 309,87</t>
  </si>
  <si>
    <t>MORSELLO VITA ANNA MARIA</t>
  </si>
  <si>
    <t>MRSVNN71E60E974U</t>
  </si>
  <si>
    <t>20/05/1971</t>
  </si>
  <si>
    <t>56</t>
  </si>
  <si>
    <t>rendita catastale € 619,75</t>
  </si>
  <si>
    <t>situazione degli intestati dal 26.01.2017</t>
  </si>
  <si>
    <t>CERIELLO ANDREA</t>
  </si>
  <si>
    <t>CRLNDR60D09I262A</t>
  </si>
  <si>
    <t>SANT'ANASTASIA (NA)</t>
  </si>
  <si>
    <t>09/04/1960</t>
  </si>
  <si>
    <t>21</t>
  </si>
  <si>
    <t>rendita catastale € 383,47</t>
  </si>
  <si>
    <t>valore totale</t>
  </si>
  <si>
    <t>valore catastale</t>
  </si>
  <si>
    <t>CRTICITA' DA RISOLVERE A CURA DEL COMUNE DI MARSALA</t>
  </si>
  <si>
    <t>SINTESI / RIEPILOGO ONERI DI ACQUISIZIONE</t>
  </si>
  <si>
    <t>A) IMPORTI DA TABELLA 1</t>
  </si>
  <si>
    <t>valore venale</t>
  </si>
  <si>
    <t>A1</t>
  </si>
  <si>
    <t>INDENNITA' DI ESPROPRIAZIONE</t>
  </si>
  <si>
    <t xml:space="preserve">B) INCREMENTI E PRESTAZIONI </t>
  </si>
  <si>
    <t>B1</t>
  </si>
  <si>
    <t>frutti pendenti 5% di A1</t>
  </si>
  <si>
    <t>B2</t>
  </si>
  <si>
    <t xml:space="preserve">spese pratiche espropriative notifiche/pratiche/passaggi/accordi </t>
  </si>
  <si>
    <t>SOMMANO A) + B)</t>
  </si>
  <si>
    <t>COMUNE DI MARSALA SETTORE LL.PP.</t>
  </si>
  <si>
    <t>Lavori di ampliamento e manutenzione straordinaria della strada Comunale che dalla S.P.84  porta ai Lidi e collega Marsala con Petrosino.</t>
  </si>
  <si>
    <t>Indirizzo</t>
  </si>
  <si>
    <t>Civ.</t>
  </si>
  <si>
    <t>Città</t>
  </si>
  <si>
    <t>Sup. Da Espropriare – MQ.</t>
  </si>
  <si>
    <t xml:space="preserve">Valore venale </t>
  </si>
  <si>
    <t xml:space="preserve">Importo Indennità di esproprio </t>
  </si>
  <si>
    <t xml:space="preserve">VIA DELLE SIRENE </t>
  </si>
  <si>
    <t>11 – Sc. B Int. 1 P. 1</t>
  </si>
  <si>
    <t xml:space="preserve">VIA DEL FANTE </t>
  </si>
  <si>
    <t>33/A</t>
  </si>
  <si>
    <t>Residente in UL JAKUBOWICZA</t>
  </si>
  <si>
    <t xml:space="preserve"> 112  LIPKOW</t>
  </si>
  <si>
    <t>POLONIA</t>
  </si>
  <si>
    <t>VIA GUIDO GOZZANO</t>
  </si>
  <si>
    <t xml:space="preserve"> 6   - P. 4</t>
  </si>
  <si>
    <t>ALCAMO</t>
  </si>
  <si>
    <t xml:space="preserve">CONTRADA FOSSARUNZA </t>
  </si>
  <si>
    <t>CONTRADA BERBARO</t>
  </si>
  <si>
    <t>CONTRADA TERRENOVE</t>
  </si>
  <si>
    <t xml:space="preserve"> 267/D – PAL.4 </t>
  </si>
  <si>
    <t xml:space="preserve">VIA SIRTORI </t>
  </si>
  <si>
    <t>65/M</t>
  </si>
  <si>
    <t xml:space="preserve">CONTRADA SAN SILVESTRO </t>
  </si>
  <si>
    <t xml:space="preserve">465/BIS- Int. 1 </t>
  </si>
  <si>
    <t xml:space="preserve">VIA GIUSEPPE MAZZINI </t>
  </si>
  <si>
    <t xml:space="preserve"> MARSALA</t>
  </si>
  <si>
    <t xml:space="preserve">CORSO EUROPA </t>
  </si>
  <si>
    <t>273 – Sc. I Int. 2 P. T</t>
  </si>
  <si>
    <t xml:space="preserve"> VILLARICCA (NA) </t>
  </si>
  <si>
    <t>VIA COLOCASIO</t>
  </si>
  <si>
    <t>CONTRADA FOSSARUNZA</t>
  </si>
  <si>
    <t xml:space="preserve">43 Int. 1 </t>
  </si>
  <si>
    <t xml:space="preserve">via LUCCHESE </t>
  </si>
  <si>
    <t xml:space="preserve"> EMPOLI (FI)</t>
  </si>
  <si>
    <t>TRANCHIDA NICOLO’</t>
  </si>
  <si>
    <t xml:space="preserve">VIA GIUSEPPE GARRAFFA  </t>
  </si>
  <si>
    <t>4 – P. 2</t>
  </si>
  <si>
    <t xml:space="preserve">VIA CASTELVETRANO </t>
  </si>
  <si>
    <t>45/C</t>
  </si>
  <si>
    <t xml:space="preserve"> MAZARA DEL VALLO</t>
  </si>
  <si>
    <t xml:space="preserve">VIA GIOACCHINO ROSSINI  </t>
  </si>
  <si>
    <t>PETROSINO</t>
  </si>
  <si>
    <t>Cancellato da APR  il 26/11/1999 per MORTE -  in CONTRADA TERRENOVE 338</t>
  </si>
  <si>
    <t xml:space="preserve">CONTRADA STRASATTI </t>
  </si>
  <si>
    <t>1004/F</t>
  </si>
  <si>
    <t>21- P. 4</t>
  </si>
  <si>
    <t>VIA BRUNO FRANCESCO</t>
  </si>
  <si>
    <t>19  -P.04</t>
  </si>
  <si>
    <t>PALERMO</t>
  </si>
  <si>
    <t>CONTRADA CUORE DI GESU'</t>
  </si>
  <si>
    <t>VIA GIUSEPPE GARIBALDI</t>
  </si>
  <si>
    <t xml:space="preserve"> CESANO BOSCONE (MI)</t>
  </si>
  <si>
    <t xml:space="preserve">CONTRADA BERBARO </t>
  </si>
  <si>
    <t>61/A</t>
  </si>
  <si>
    <t xml:space="preserve">VIA DANTE ALIGHIERI </t>
  </si>
  <si>
    <t>DATI ANAGRAFICI INSUFFICIENTI – C.F. ERRATO</t>
  </si>
  <si>
    <t>VIA DEL FANTE</t>
  </si>
  <si>
    <t xml:space="preserve"> 21-  P. 4 </t>
  </si>
  <si>
    <t xml:space="preserve"> 21 - P. 4 </t>
  </si>
  <si>
    <t xml:space="preserve"> 43 Int. 1 </t>
  </si>
  <si>
    <t>Via LUCCHESE</t>
  </si>
  <si>
    <t xml:space="preserve"> EMPOLI (FI) </t>
  </si>
  <si>
    <t xml:space="preserve"> 43 - Int. 1 </t>
  </si>
  <si>
    <t xml:space="preserve">CONTRADA CUTUSIO </t>
  </si>
  <si>
    <t>55/A</t>
  </si>
  <si>
    <t>VIA BOIFAVA PIETRO</t>
  </si>
  <si>
    <t xml:space="preserve"> MILANO</t>
  </si>
  <si>
    <t xml:space="preserve">VIA EMILIA OVEST </t>
  </si>
  <si>
    <t xml:space="preserve">92 – Int. 1 </t>
  </si>
  <si>
    <t>PARMA</t>
  </si>
  <si>
    <t xml:space="preserve"> 92 - Int. 1</t>
  </si>
  <si>
    <t>SPANO’ ANDREA</t>
  </si>
  <si>
    <t>VIA ORETO</t>
  </si>
  <si>
    <t xml:space="preserve"> 328 - Int. 15 P. 05 </t>
  </si>
  <si>
    <t>ISOLATO DEGLI ORTI</t>
  </si>
  <si>
    <t>CONTRADA CARDILLA</t>
  </si>
  <si>
    <t>VIA CASTELVETRANO</t>
  </si>
  <si>
    <t xml:space="preserve"> 45/C </t>
  </si>
  <si>
    <t>MAZARA DEL VALLO</t>
  </si>
  <si>
    <t>Cancellato da APR il 26/11/1999 per MORTE</t>
  </si>
  <si>
    <t xml:space="preserve">VIA GIOACCHINO ROSSINI </t>
  </si>
  <si>
    <t xml:space="preserve"> 267/D  - PAL.4</t>
  </si>
  <si>
    <t xml:space="preserve">CORSO ACCURSIO MIRAGLIA </t>
  </si>
  <si>
    <t xml:space="preserve"> SCIACCA (AG)</t>
  </si>
  <si>
    <t xml:space="preserve">VIA ROSSINI  </t>
  </si>
  <si>
    <t>1 Int. 2</t>
  </si>
  <si>
    <t>MONTEVAGO (AG)</t>
  </si>
  <si>
    <t>VIA BRESCIA</t>
  </si>
  <si>
    <t>SCIACCA (AG)</t>
  </si>
  <si>
    <t>CORSO ACCURSIO MIRAGLIA</t>
  </si>
  <si>
    <t>1 – Int. 2</t>
  </si>
  <si>
    <t xml:space="preserve">VIA FRISELLA </t>
  </si>
  <si>
    <t xml:space="preserve">74 - P. 2 </t>
  </si>
  <si>
    <t xml:space="preserve">CONTRADA BUFALATA </t>
  </si>
  <si>
    <t xml:space="preserve"> 310/A</t>
  </si>
  <si>
    <t xml:space="preserve"> 21- P. 4</t>
  </si>
  <si>
    <t xml:space="preserve">VIA BRUNO FRANCESCO </t>
  </si>
  <si>
    <t xml:space="preserve"> 19 – P. 04</t>
  </si>
  <si>
    <t xml:space="preserve"> 197/G</t>
  </si>
  <si>
    <t>Sommano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</si>
</sst>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€&quot;_-;\-* #,##0.00&quot; €&quot;_-;_-* \-??&quot; €&quot;_-;_-@_-"/>
  </numFmts>
  <fonts count="34" x14ac:knownFonts="1">
    <font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12"/>
      <color rgb="FF0070C0"/>
      <name val="Arial"/>
      <family val="2"/>
      <charset val="1"/>
    </font>
    <font>
      <b/>
      <sz val="12"/>
      <color rgb="FF000000"/>
      <name val="Arial"/>
      <family val="2"/>
      <charset val="1"/>
    </font>
    <font>
      <sz val="9"/>
      <name val="Arial"/>
      <family val="2"/>
      <charset val="1"/>
    </font>
    <font>
      <b/>
      <sz val="9"/>
      <color rgb="FF0070C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9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sz val="26"/>
      <color rgb="FFFF0000"/>
      <name val="Arial"/>
      <family val="2"/>
      <charset val="1"/>
    </font>
    <font>
      <b/>
      <sz val="16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6"/>
      <color rgb="FFFF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FF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rgb="FF0070C0"/>
      <name val="Arial"/>
      <family val="2"/>
      <charset val="1"/>
    </font>
    <font>
      <sz val="10"/>
      <color rgb="FFC9211E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5CE"/>
      </patternFill>
    </fill>
    <fill>
      <patternFill patternType="solid">
        <fgColor rgb="FFFFF5CE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 wrapText="1"/>
    </xf>
    <xf numFmtId="164" fontId="4" fillId="0" borderId="1" xfId="0" applyNumberFormat="1" applyFont="1" applyBorder="1" applyAlignment="1" applyProtection="1">
      <alignment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164" fontId="5" fillId="0" borderId="1" xfId="0" applyNumberFormat="1" applyFont="1" applyBorder="1" applyAlignment="1" applyProtection="1">
      <alignment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textRotation="90" wrapText="1"/>
    </xf>
    <xf numFmtId="0" fontId="9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textRotation="90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2" fontId="13" fillId="0" borderId="1" xfId="0" applyNumberFormat="1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vertical="center" wrapText="1"/>
    </xf>
    <xf numFmtId="164" fontId="13" fillId="2" borderId="1" xfId="0" applyNumberFormat="1" applyFont="1" applyFill="1" applyBorder="1" applyAlignment="1" applyProtection="1">
      <alignment vertical="center" wrapText="1"/>
    </xf>
    <xf numFmtId="164" fontId="12" fillId="0" borderId="1" xfId="0" applyNumberFormat="1" applyFont="1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vertical="center" wrapText="1"/>
    </xf>
    <xf numFmtId="164" fontId="6" fillId="0" borderId="1" xfId="0" applyNumberFormat="1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14" fontId="1" fillId="0" borderId="1" xfId="0" applyNumberFormat="1" applyFont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vertical="center" wrapText="1"/>
    </xf>
    <xf numFmtId="14" fontId="1" fillId="0" borderId="1" xfId="0" applyNumberFormat="1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textRotation="90" wrapText="1"/>
    </xf>
    <xf numFmtId="0" fontId="1" fillId="4" borderId="1" xfId="0" applyFont="1" applyFill="1" applyBorder="1" applyAlignment="1" applyProtection="1">
      <alignment horizontal="center" vertical="center" wrapText="1"/>
    </xf>
    <xf numFmtId="49" fontId="15" fillId="4" borderId="1" xfId="0" applyNumberFormat="1" applyFont="1" applyFill="1" applyBorder="1" applyAlignment="1" applyProtection="1">
      <alignment horizontal="center" vertical="center" wrapText="1"/>
    </xf>
    <xf numFmtId="49" fontId="16" fillId="4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Border="1" applyAlignment="1" applyProtection="1">
      <alignment horizontal="center" vertical="center" wrapText="1"/>
    </xf>
    <xf numFmtId="164" fontId="19" fillId="0" borderId="1" xfId="0" applyNumberFormat="1" applyFont="1" applyBorder="1" applyAlignment="1" applyProtection="1">
      <alignment vertical="center" wrapText="1"/>
    </xf>
    <xf numFmtId="164" fontId="7" fillId="2" borderId="1" xfId="0" applyNumberFormat="1" applyFont="1" applyFill="1" applyBorder="1" applyAlignment="1" applyProtection="1">
      <alignment vertical="center" wrapText="1"/>
    </xf>
    <xf numFmtId="164" fontId="20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164" fontId="21" fillId="0" borderId="1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164" fontId="23" fillId="2" borderId="1" xfId="0" applyNumberFormat="1" applyFont="1" applyFill="1" applyBorder="1" applyAlignment="1" applyProtection="1">
      <alignment horizontal="center" vertical="center" wrapText="1"/>
    </xf>
    <xf numFmtId="164" fontId="24" fillId="0" borderId="1" xfId="0" applyNumberFormat="1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justify" vertical="center" wrapText="1"/>
    </xf>
    <xf numFmtId="164" fontId="25" fillId="0" borderId="1" xfId="0" applyNumberFormat="1" applyFont="1" applyBorder="1" applyAlignment="1" applyProtection="1">
      <alignment horizontal="justify" vertical="center" wrapText="1"/>
    </xf>
    <xf numFmtId="0" fontId="26" fillId="0" borderId="1" xfId="0" applyFont="1" applyBorder="1" applyAlignment="1" applyProtection="1">
      <alignment horizontal="justify" vertical="center" wrapText="1"/>
    </xf>
    <xf numFmtId="0" fontId="26" fillId="0" borderId="1" xfId="0" applyFont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justify" vertical="center" wrapText="1"/>
    </xf>
    <xf numFmtId="164" fontId="26" fillId="0" borderId="1" xfId="0" applyNumberFormat="1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justify" vertical="center" wrapText="1"/>
    </xf>
    <xf numFmtId="164" fontId="27" fillId="0" borderId="1" xfId="0" applyNumberFormat="1" applyFont="1" applyBorder="1" applyAlignment="1" applyProtection="1">
      <alignment horizontal="justify" vertical="center" wrapText="1"/>
    </xf>
    <xf numFmtId="0" fontId="0" fillId="0" borderId="0" xfId="0" applyAlignment="1" applyProtection="1"/>
    <xf numFmtId="4" fontId="28" fillId="0" borderId="0" xfId="0" applyNumberFormat="1" applyFont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textRotation="90" wrapText="1"/>
    </xf>
    <xf numFmtId="0" fontId="30" fillId="3" borderId="1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 applyProtection="1">
      <alignment horizontal="justify" vertical="center"/>
    </xf>
    <xf numFmtId="0" fontId="30" fillId="3" borderId="1" xfId="0" applyFont="1" applyFill="1" applyBorder="1" applyAlignment="1" applyProtection="1">
      <alignment horizontal="justify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0" fontId="28" fillId="5" borderId="1" xfId="0" applyFont="1" applyFill="1" applyBorder="1" applyAlignment="1" applyProtection="1">
      <alignment vertical="center"/>
    </xf>
    <xf numFmtId="0" fontId="28" fillId="5" borderId="1" xfId="0" applyFont="1" applyFill="1" applyBorder="1" applyAlignment="1" applyProtection="1">
      <alignment horizontal="justify" vertical="center"/>
    </xf>
    <xf numFmtId="164" fontId="32" fillId="0" borderId="1" xfId="0" applyNumberFormat="1" applyFont="1" applyBorder="1" applyAlignment="1" applyProtection="1">
      <alignment horizontal="center" vertical="center" wrapText="1"/>
    </xf>
    <xf numFmtId="4" fontId="28" fillId="0" borderId="1" xfId="0" applyNumberFormat="1" applyFont="1" applyBorder="1" applyAlignment="1" applyProtection="1">
      <alignment vertical="center"/>
    </xf>
    <xf numFmtId="0" fontId="28" fillId="0" borderId="1" xfId="0" applyFont="1" applyBorder="1" applyAlignment="1" applyProtection="1">
      <alignment vertical="center"/>
    </xf>
    <xf numFmtId="0" fontId="28" fillId="0" borderId="1" xfId="0" applyFont="1" applyBorder="1" applyAlignment="1" applyProtection="1">
      <alignment horizontal="justify" vertical="center"/>
    </xf>
    <xf numFmtId="0" fontId="1" fillId="0" borderId="1" xfId="0" applyFont="1" applyBorder="1" applyAlignment="1" applyProtection="1">
      <alignment horizontal="left" vertical="center" wrapText="1"/>
    </xf>
    <xf numFmtId="164" fontId="32" fillId="0" borderId="1" xfId="0" applyNumberFormat="1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vertical="center" wrapText="1"/>
    </xf>
    <xf numFmtId="0" fontId="28" fillId="0" borderId="0" xfId="0" applyFont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vertical="center" wrapText="1"/>
    </xf>
    <xf numFmtId="14" fontId="1" fillId="5" borderId="1" xfId="0" applyNumberFormat="1" applyFont="1" applyFill="1" applyBorder="1" applyAlignment="1" applyProtection="1">
      <alignment vertical="center" wrapText="1"/>
    </xf>
    <xf numFmtId="0" fontId="33" fillId="5" borderId="1" xfId="0" applyFont="1" applyFill="1" applyBorder="1" applyAlignment="1" applyProtection="1">
      <alignment vertical="center" wrapText="1"/>
    </xf>
    <xf numFmtId="49" fontId="15" fillId="4" borderId="1" xfId="0" applyNumberFormat="1" applyFont="1" applyFill="1" applyBorder="1" applyAlignment="1" applyProtection="1">
      <alignment horizontal="left" vertical="center" wrapText="1"/>
    </xf>
    <xf numFmtId="49" fontId="1" fillId="3" borderId="1" xfId="0" applyNumberFormat="1" applyFont="1" applyFill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/>
    </xf>
    <xf numFmtId="4" fontId="31" fillId="0" borderId="1" xfId="0" applyNumberFormat="1" applyFont="1" applyBorder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9" fillId="5" borderId="1" xfId="0" applyFont="1" applyFill="1" applyBorder="1" applyAlignment="1" applyProtection="1">
      <alignment horizontal="center" vertical="center" wrapText="1"/>
    </xf>
    <xf numFmtId="0" fontId="29" fillId="5" borderId="0" xfId="0" applyFont="1" applyFill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146"/>
  <sheetViews>
    <sheetView view="pageBreakPreview" topLeftCell="E10" zoomScaleNormal="100" workbookViewId="0">
      <selection activeCell="R5" sqref="R5"/>
    </sheetView>
  </sheetViews>
  <sheetFormatPr defaultColWidth="8.88671875" defaultRowHeight="15.6" x14ac:dyDescent="0.3"/>
  <cols>
    <col min="1" max="1" width="7.6640625" style="1" customWidth="1"/>
    <col min="2" max="2" width="3.5546875" style="2" customWidth="1"/>
    <col min="3" max="3" width="5.6640625" style="1" customWidth="1"/>
    <col min="4" max="4" width="5.109375" style="1" customWidth="1"/>
    <col min="5" max="5" width="21.6640625" style="1" customWidth="1"/>
    <col min="6" max="6" width="18.77734375" style="3" customWidth="1"/>
    <col min="7" max="7" width="15.6640625" style="3" customWidth="1"/>
    <col min="8" max="8" width="13.5546875" style="3" customWidth="1"/>
    <col min="9" max="9" width="16.33203125" style="3" customWidth="1"/>
    <col min="10" max="10" width="10.5546875" style="3" customWidth="1"/>
    <col min="11" max="11" width="3.33203125" style="1" customWidth="1"/>
    <col min="12" max="12" width="3.6640625" style="1" customWidth="1"/>
    <col min="13" max="13" width="3.33203125" style="1" customWidth="1"/>
    <col min="14" max="14" width="12.33203125" style="1" customWidth="1"/>
    <col min="15" max="15" width="12.6640625" style="3" customWidth="1"/>
    <col min="16" max="16" width="10.88671875" style="3" customWidth="1"/>
    <col min="17" max="17" width="10.88671875" style="4" customWidth="1"/>
    <col min="18" max="18" width="13.44140625" style="5" customWidth="1"/>
    <col min="19" max="19" width="20.88671875" style="6" customWidth="1"/>
    <col min="20" max="20" width="9.109375" style="7" customWidth="1"/>
    <col min="21" max="21" width="14.6640625" style="8" customWidth="1"/>
    <col min="22" max="22" width="13.6640625" style="8" customWidth="1"/>
    <col min="23" max="23" width="14.6640625" style="8" customWidth="1"/>
    <col min="24" max="24" width="8.6640625" style="7" customWidth="1"/>
    <col min="25" max="25" width="10.6640625" style="9" customWidth="1"/>
    <col min="26" max="26" width="15.33203125" style="8" customWidth="1"/>
    <col min="27" max="27" width="15.6640625" style="8" customWidth="1"/>
    <col min="28" max="28" width="1.44140625" style="3" customWidth="1"/>
    <col min="29" max="29" width="10.6640625" style="3" customWidth="1"/>
    <col min="30" max="30" width="11.6640625" style="10" customWidth="1"/>
    <col min="31" max="31" width="8.88671875" style="3"/>
    <col min="32" max="32" width="10.88671875" style="7" customWidth="1"/>
    <col min="33" max="33" width="3.109375" style="3" customWidth="1"/>
    <col min="34" max="16384" width="8.88671875" style="3"/>
  </cols>
  <sheetData>
    <row r="1" spans="1:32" ht="74.25" customHeight="1" x14ac:dyDescent="0.3">
      <c r="A1" s="11"/>
      <c r="B1" s="12"/>
      <c r="C1" s="11"/>
      <c r="D1" s="11"/>
      <c r="E1" s="13" t="s">
        <v>0</v>
      </c>
      <c r="F1" s="11"/>
      <c r="G1" s="11"/>
      <c r="H1" s="11"/>
      <c r="I1" s="11"/>
      <c r="J1" s="11"/>
      <c r="K1" s="98"/>
      <c r="L1" s="98"/>
      <c r="M1" s="98"/>
      <c r="N1" s="11"/>
      <c r="O1" s="11"/>
      <c r="P1" s="11"/>
      <c r="Q1" s="14"/>
      <c r="R1" s="99" t="s">
        <v>1</v>
      </c>
      <c r="S1" s="99"/>
      <c r="T1" s="16"/>
      <c r="U1" s="100" t="s">
        <v>2</v>
      </c>
      <c r="V1" s="100"/>
      <c r="W1" s="100"/>
      <c r="X1" s="16"/>
      <c r="Y1" s="100" t="s">
        <v>3</v>
      </c>
      <c r="Z1" s="100"/>
      <c r="AA1" s="100"/>
      <c r="AF1" s="16"/>
    </row>
    <row r="2" spans="1:32" ht="24.6" x14ac:dyDescent="0.3">
      <c r="A2" s="11"/>
      <c r="B2" s="12"/>
      <c r="C2" s="11"/>
      <c r="D2" s="11"/>
      <c r="E2" s="17" t="s">
        <v>4</v>
      </c>
      <c r="F2" s="11"/>
      <c r="G2" s="11"/>
      <c r="H2" s="11"/>
      <c r="I2" s="11"/>
      <c r="J2" s="11"/>
      <c r="K2" s="18"/>
      <c r="L2" s="19"/>
      <c r="M2" s="20"/>
      <c r="N2" s="11"/>
      <c r="O2" s="11"/>
      <c r="P2" s="11"/>
      <c r="Q2" s="14"/>
      <c r="R2" s="15"/>
      <c r="S2" s="21"/>
      <c r="T2" s="16"/>
      <c r="U2" s="22"/>
      <c r="V2" s="22" t="s">
        <v>5</v>
      </c>
      <c r="W2" s="22"/>
      <c r="X2" s="16"/>
      <c r="Y2" s="22"/>
      <c r="Z2" s="22" t="s">
        <v>6</v>
      </c>
      <c r="AA2" s="22"/>
      <c r="AF2" s="16"/>
    </row>
    <row r="3" spans="1:32" s="1" customFormat="1" ht="105.75" customHeight="1" x14ac:dyDescent="0.3">
      <c r="A3" s="11" t="s">
        <v>7</v>
      </c>
      <c r="B3" s="12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15</v>
      </c>
      <c r="J3" s="11" t="s">
        <v>16</v>
      </c>
      <c r="K3" s="98" t="s">
        <v>17</v>
      </c>
      <c r="L3" s="98"/>
      <c r="M3" s="98"/>
      <c r="N3" s="11" t="s">
        <v>18</v>
      </c>
      <c r="O3" s="11" t="s">
        <v>19</v>
      </c>
      <c r="P3" s="11" t="s">
        <v>20</v>
      </c>
      <c r="Q3" s="14"/>
      <c r="R3" s="15" t="s">
        <v>21</v>
      </c>
      <c r="S3" s="15" t="s">
        <v>22</v>
      </c>
      <c r="T3" s="16"/>
      <c r="U3" s="22" t="s">
        <v>23</v>
      </c>
      <c r="V3" s="22" t="s">
        <v>24</v>
      </c>
      <c r="W3" s="9" t="s">
        <v>25</v>
      </c>
      <c r="X3" s="16"/>
      <c r="Y3" s="22" t="s">
        <v>26</v>
      </c>
      <c r="Z3" s="22" t="s">
        <v>27</v>
      </c>
      <c r="AA3" s="22" t="s">
        <v>28</v>
      </c>
      <c r="AD3" s="23"/>
      <c r="AF3" s="16"/>
    </row>
    <row r="4" spans="1:32" ht="49.5" customHeight="1" x14ac:dyDescent="0.3">
      <c r="A4" s="11" t="s">
        <v>29</v>
      </c>
      <c r="B4" s="24" t="s">
        <v>29</v>
      </c>
      <c r="C4" s="11" t="s">
        <v>30</v>
      </c>
      <c r="D4" s="11" t="s">
        <v>31</v>
      </c>
      <c r="E4" s="11" t="s">
        <v>32</v>
      </c>
      <c r="F4" s="11"/>
      <c r="G4" s="11"/>
      <c r="H4" s="11"/>
      <c r="I4" s="11"/>
      <c r="J4" s="11"/>
      <c r="K4" s="25" t="s">
        <v>33</v>
      </c>
      <c r="L4" s="25" t="s">
        <v>34</v>
      </c>
      <c r="M4" s="25" t="s">
        <v>35</v>
      </c>
      <c r="N4" s="11" t="s">
        <v>36</v>
      </c>
      <c r="O4" s="11" t="s">
        <v>37</v>
      </c>
      <c r="P4" s="11" t="s">
        <v>38</v>
      </c>
      <c r="Q4" s="14"/>
      <c r="R4" s="15" t="s">
        <v>39</v>
      </c>
      <c r="S4" s="15" t="s">
        <v>40</v>
      </c>
      <c r="T4" s="16"/>
      <c r="U4" s="22" t="s">
        <v>41</v>
      </c>
      <c r="V4" s="22" t="s">
        <v>42</v>
      </c>
      <c r="W4" s="22" t="s">
        <v>43</v>
      </c>
      <c r="X4" s="16"/>
      <c r="Y4" s="22" t="s">
        <v>44</v>
      </c>
      <c r="Z4" s="22" t="s">
        <v>45</v>
      </c>
      <c r="AA4" s="22" t="s">
        <v>46</v>
      </c>
      <c r="AC4" s="11" t="s">
        <v>47</v>
      </c>
      <c r="AD4" s="23" t="s">
        <v>48</v>
      </c>
      <c r="AF4" s="16"/>
    </row>
    <row r="5" spans="1:32" ht="39" customHeight="1" x14ac:dyDescent="0.3">
      <c r="A5" s="1">
        <v>1</v>
      </c>
      <c r="B5" s="26" t="s">
        <v>49</v>
      </c>
      <c r="C5" s="1">
        <v>324</v>
      </c>
      <c r="D5" s="1">
        <v>110</v>
      </c>
      <c r="E5" s="27" t="s">
        <v>50</v>
      </c>
      <c r="F5" s="27" t="s">
        <v>51</v>
      </c>
      <c r="G5" s="27" t="s">
        <v>51</v>
      </c>
      <c r="H5" s="27" t="s">
        <v>51</v>
      </c>
      <c r="I5" s="27" t="s">
        <v>52</v>
      </c>
      <c r="J5" s="27" t="s">
        <v>53</v>
      </c>
      <c r="K5" s="1">
        <v>0</v>
      </c>
      <c r="L5" s="1">
        <v>47</v>
      </c>
      <c r="M5" s="1">
        <v>20</v>
      </c>
      <c r="N5" s="28">
        <v>4720</v>
      </c>
      <c r="O5" s="29">
        <v>382.4</v>
      </c>
      <c r="P5" s="28">
        <f>N5-O5</f>
        <v>4337.6000000000004</v>
      </c>
      <c r="Q5" s="30"/>
      <c r="R5" s="15">
        <v>15.61</v>
      </c>
      <c r="S5" s="31">
        <f>O5*R5</f>
        <v>5969.2639999999992</v>
      </c>
      <c r="T5" s="32"/>
      <c r="U5" s="22">
        <v>43.88</v>
      </c>
      <c r="V5" s="22">
        <f>AF5/O5</f>
        <v>12.909257322175733</v>
      </c>
      <c r="W5" s="33">
        <f>O5*V5</f>
        <v>4936.5</v>
      </c>
      <c r="X5" s="32"/>
      <c r="Y5" s="22">
        <v>33000</v>
      </c>
      <c r="Z5" s="22">
        <f>Y5/10000</f>
        <v>3.3</v>
      </c>
      <c r="AA5" s="33">
        <f>O5*Z5</f>
        <v>1261.9199999999998</v>
      </c>
      <c r="AC5" s="34">
        <f>S5*0.5</f>
        <v>2984.6319999999996</v>
      </c>
      <c r="AD5" s="35">
        <f>AC5+S5</f>
        <v>8953.8959999999988</v>
      </c>
      <c r="AF5" s="32">
        <v>4936.5</v>
      </c>
    </row>
    <row r="6" spans="1:32" ht="25.5" customHeight="1" x14ac:dyDescent="0.3">
      <c r="B6" s="26"/>
      <c r="E6" s="27" t="s">
        <v>54</v>
      </c>
      <c r="F6" s="27" t="s">
        <v>51</v>
      </c>
      <c r="G6" s="27" t="s">
        <v>51</v>
      </c>
      <c r="H6" s="27" t="s">
        <v>51</v>
      </c>
      <c r="I6" s="27" t="s">
        <v>55</v>
      </c>
      <c r="J6" s="27"/>
      <c r="K6" s="27"/>
      <c r="L6" s="27"/>
      <c r="M6" s="27"/>
      <c r="N6" s="28"/>
      <c r="O6" s="28"/>
      <c r="P6" s="28"/>
      <c r="Q6" s="30"/>
      <c r="R6" s="15"/>
      <c r="U6" s="9"/>
      <c r="V6" s="9"/>
      <c r="Z6" s="9"/>
    </row>
    <row r="7" spans="1:32" s="4" customFormat="1" ht="13.5" customHeight="1" x14ac:dyDescent="0.3">
      <c r="A7" s="36"/>
      <c r="B7" s="37"/>
      <c r="C7" s="36"/>
      <c r="D7" s="36"/>
      <c r="E7" s="38"/>
      <c r="F7" s="38"/>
      <c r="G7" s="38"/>
      <c r="H7" s="38"/>
      <c r="I7" s="38"/>
      <c r="J7" s="27"/>
      <c r="K7" s="38"/>
      <c r="L7" s="38"/>
      <c r="M7" s="38"/>
      <c r="N7" s="30"/>
      <c r="O7" s="30"/>
      <c r="P7" s="30"/>
      <c r="Q7" s="30"/>
      <c r="R7" s="15"/>
      <c r="S7" s="6"/>
      <c r="T7" s="7"/>
      <c r="U7" s="9"/>
      <c r="V7" s="9"/>
      <c r="W7" s="8"/>
      <c r="X7" s="7"/>
      <c r="Y7" s="9"/>
      <c r="Z7" s="9"/>
      <c r="AA7" s="9"/>
      <c r="AD7" s="39"/>
      <c r="AF7" s="7"/>
    </row>
    <row r="8" spans="1:32" ht="42" customHeight="1" x14ac:dyDescent="0.3">
      <c r="A8" s="1">
        <v>2</v>
      </c>
      <c r="B8" s="26" t="s">
        <v>49</v>
      </c>
      <c r="C8" s="1">
        <v>324</v>
      </c>
      <c r="D8" s="1">
        <v>111</v>
      </c>
      <c r="E8" s="27" t="s">
        <v>56</v>
      </c>
      <c r="F8" s="27" t="s">
        <v>57</v>
      </c>
      <c r="G8" s="27" t="s">
        <v>58</v>
      </c>
      <c r="H8" s="27" t="s">
        <v>59</v>
      </c>
      <c r="I8" s="27" t="s">
        <v>60</v>
      </c>
      <c r="J8" s="27" t="s">
        <v>61</v>
      </c>
      <c r="K8" s="27" t="s">
        <v>62</v>
      </c>
      <c r="L8" s="27" t="s">
        <v>63</v>
      </c>
      <c r="M8" s="27" t="s">
        <v>64</v>
      </c>
      <c r="N8" s="28">
        <v>680</v>
      </c>
      <c r="O8" s="29">
        <v>28.47</v>
      </c>
      <c r="P8" s="28">
        <f>N8-O8</f>
        <v>651.53</v>
      </c>
      <c r="Q8" s="30"/>
      <c r="R8" s="15">
        <v>15.61</v>
      </c>
      <c r="S8" s="31">
        <f>O8*R8</f>
        <v>444.41669999999999</v>
      </c>
      <c r="T8" s="32"/>
      <c r="U8" s="22">
        <v>0.7</v>
      </c>
      <c r="V8" s="22">
        <f>AF8/O8</f>
        <v>2.7660695468914649</v>
      </c>
      <c r="W8" s="33">
        <f>O8*V8</f>
        <v>78.75</v>
      </c>
      <c r="X8" s="32"/>
      <c r="Y8" s="22">
        <v>5500</v>
      </c>
      <c r="Z8" s="22">
        <f>Y8/10000</f>
        <v>0.55000000000000004</v>
      </c>
      <c r="AA8" s="33">
        <f>O8*Z8</f>
        <v>15.6585</v>
      </c>
      <c r="AC8" s="34">
        <f>S8*0.5</f>
        <v>222.20835</v>
      </c>
      <c r="AD8" s="35">
        <f>AC8+S8</f>
        <v>666.62504999999999</v>
      </c>
      <c r="AF8" s="32">
        <v>78.75</v>
      </c>
    </row>
    <row r="9" spans="1:32" ht="33" customHeight="1" x14ac:dyDescent="0.3">
      <c r="E9" s="1" t="s">
        <v>65</v>
      </c>
      <c r="F9" s="1" t="s">
        <v>66</v>
      </c>
      <c r="G9" s="27" t="s">
        <v>58</v>
      </c>
      <c r="H9" s="40">
        <v>19174</v>
      </c>
      <c r="I9" s="27" t="s">
        <v>60</v>
      </c>
      <c r="J9" s="27" t="s">
        <v>29</v>
      </c>
    </row>
    <row r="10" spans="1:32" s="4" customFormat="1" ht="13.5" customHeight="1" x14ac:dyDescent="0.3">
      <c r="A10" s="36"/>
      <c r="B10" s="37"/>
      <c r="C10" s="36"/>
      <c r="D10" s="36"/>
      <c r="E10" s="38"/>
      <c r="F10" s="38"/>
      <c r="G10" s="38"/>
      <c r="H10" s="38"/>
      <c r="I10" s="38"/>
      <c r="J10" s="27"/>
      <c r="K10" s="38"/>
      <c r="L10" s="38"/>
      <c r="M10" s="38"/>
      <c r="N10" s="30"/>
      <c r="O10" s="30"/>
      <c r="P10" s="30"/>
      <c r="Q10" s="30"/>
      <c r="R10" s="15"/>
      <c r="S10" s="6"/>
      <c r="T10" s="7"/>
      <c r="U10" s="9"/>
      <c r="V10" s="9"/>
      <c r="W10" s="8"/>
      <c r="X10" s="7"/>
      <c r="Y10" s="9"/>
      <c r="Z10" s="9"/>
      <c r="AA10" s="9"/>
      <c r="AD10" s="39"/>
      <c r="AF10" s="7"/>
    </row>
    <row r="11" spans="1:32" ht="36.75" customHeight="1" x14ac:dyDescent="0.3">
      <c r="A11" s="1">
        <v>3</v>
      </c>
      <c r="B11" s="26" t="s">
        <v>49</v>
      </c>
      <c r="C11" s="1">
        <v>324</v>
      </c>
      <c r="D11" s="1">
        <v>122</v>
      </c>
      <c r="E11" s="27" t="s">
        <v>67</v>
      </c>
      <c r="F11" s="3" t="s">
        <v>68</v>
      </c>
      <c r="G11" s="27" t="s">
        <v>69</v>
      </c>
      <c r="H11" s="27" t="s">
        <v>70</v>
      </c>
      <c r="I11" s="27" t="s">
        <v>71</v>
      </c>
      <c r="J11" s="27" t="s">
        <v>72</v>
      </c>
      <c r="K11" s="1">
        <v>0</v>
      </c>
      <c r="L11" s="1">
        <v>12</v>
      </c>
      <c r="M11" s="1">
        <v>50</v>
      </c>
      <c r="N11" s="1">
        <v>1250</v>
      </c>
      <c r="O11" s="29">
        <v>95.28</v>
      </c>
      <c r="P11" s="28">
        <f>N11-O11</f>
        <v>1154.72</v>
      </c>
      <c r="Q11" s="30"/>
      <c r="R11" s="15">
        <v>169</v>
      </c>
      <c r="S11" s="31">
        <f>O11*R11</f>
        <v>16102.32</v>
      </c>
      <c r="T11" s="32"/>
      <c r="U11" s="22" t="s">
        <v>73</v>
      </c>
      <c r="V11" s="22">
        <f>AF11/O11</f>
        <v>113.20298068849705</v>
      </c>
      <c r="W11" s="33">
        <f>O11*V11</f>
        <v>10785.98</v>
      </c>
      <c r="X11" s="32"/>
      <c r="Y11" s="22" t="s">
        <v>74</v>
      </c>
      <c r="Z11" s="22" t="s">
        <v>74</v>
      </c>
      <c r="AA11" s="33">
        <f>W11</f>
        <v>10785.98</v>
      </c>
      <c r="AC11" s="34">
        <f>S11*0.1</f>
        <v>1610.232</v>
      </c>
      <c r="AD11" s="41">
        <f>AC11+S11</f>
        <v>17712.552</v>
      </c>
      <c r="AF11" s="32">
        <v>10785.98</v>
      </c>
    </row>
    <row r="12" spans="1:32" s="4" customFormat="1" ht="13.5" customHeight="1" x14ac:dyDescent="0.3">
      <c r="A12" s="36"/>
      <c r="B12" s="37"/>
      <c r="C12" s="36"/>
      <c r="D12" s="36"/>
      <c r="E12" s="38"/>
      <c r="F12" s="38"/>
      <c r="G12" s="38"/>
      <c r="H12" s="38"/>
      <c r="I12" s="38"/>
      <c r="J12" s="27"/>
      <c r="K12" s="38"/>
      <c r="L12" s="38"/>
      <c r="M12" s="38"/>
      <c r="N12" s="30"/>
      <c r="O12" s="30"/>
      <c r="P12" s="30"/>
      <c r="Q12" s="30"/>
      <c r="R12" s="15"/>
      <c r="S12" s="6"/>
      <c r="T12" s="7"/>
      <c r="U12" s="9"/>
      <c r="V12" s="9"/>
      <c r="W12" s="8"/>
      <c r="X12" s="7"/>
      <c r="Y12" s="9"/>
      <c r="Z12" s="9"/>
      <c r="AA12" s="9"/>
      <c r="AD12" s="39"/>
      <c r="AF12" s="7"/>
    </row>
    <row r="13" spans="1:32" ht="41.25" customHeight="1" x14ac:dyDescent="0.3">
      <c r="A13" s="1">
        <v>4</v>
      </c>
      <c r="B13" s="26" t="s">
        <v>49</v>
      </c>
      <c r="C13" s="1">
        <v>324</v>
      </c>
      <c r="D13" s="1">
        <v>124</v>
      </c>
      <c r="E13" s="27" t="s">
        <v>75</v>
      </c>
      <c r="F13" s="27" t="s">
        <v>76</v>
      </c>
      <c r="G13" s="27" t="s">
        <v>77</v>
      </c>
      <c r="H13" s="27" t="s">
        <v>78</v>
      </c>
      <c r="I13" s="27" t="s">
        <v>71</v>
      </c>
      <c r="J13" s="27" t="s">
        <v>79</v>
      </c>
      <c r="K13" s="27" t="s">
        <v>62</v>
      </c>
      <c r="L13" s="27" t="s">
        <v>80</v>
      </c>
      <c r="M13" s="27" t="s">
        <v>81</v>
      </c>
      <c r="N13" s="28">
        <v>2400</v>
      </c>
      <c r="O13" s="29">
        <v>258.56</v>
      </c>
      <c r="P13" s="28">
        <f>N13-O13</f>
        <v>2141.44</v>
      </c>
      <c r="Q13" s="30"/>
      <c r="R13" s="15">
        <v>15.61</v>
      </c>
      <c r="S13" s="31">
        <f>O13*R13</f>
        <v>4036.1215999999999</v>
      </c>
      <c r="T13" s="32"/>
      <c r="U13" s="22">
        <v>8.06</v>
      </c>
      <c r="V13" s="22">
        <f>AF13/O13</f>
        <v>3.5069229579207919</v>
      </c>
      <c r="W13" s="33">
        <f>O13*V13</f>
        <v>906.75</v>
      </c>
      <c r="X13" s="32"/>
      <c r="Y13" s="22">
        <v>21000</v>
      </c>
      <c r="Z13" s="22">
        <f>Y13/10000</f>
        <v>2.1</v>
      </c>
      <c r="AA13" s="33">
        <f>O13*Z13</f>
        <v>542.976</v>
      </c>
      <c r="AC13" s="34">
        <f>S13*0.5</f>
        <v>2018.0608</v>
      </c>
      <c r="AD13" s="35">
        <f>AC13+S13</f>
        <v>6054.1823999999997</v>
      </c>
      <c r="AF13" s="32">
        <v>906.75</v>
      </c>
    </row>
    <row r="14" spans="1:32" ht="13.5" customHeight="1" x14ac:dyDescent="0.3">
      <c r="A14" s="36"/>
      <c r="B14" s="37"/>
      <c r="C14" s="36"/>
      <c r="D14" s="36"/>
      <c r="E14" s="38"/>
      <c r="F14" s="38"/>
      <c r="G14" s="38"/>
      <c r="H14" s="38"/>
      <c r="I14" s="38"/>
      <c r="J14" s="27"/>
      <c r="K14" s="38"/>
      <c r="L14" s="38"/>
      <c r="M14" s="38"/>
      <c r="N14" s="30"/>
      <c r="O14" s="30"/>
      <c r="P14" s="30"/>
      <c r="Q14" s="30"/>
      <c r="R14" s="15"/>
      <c r="U14" s="9"/>
      <c r="V14" s="9"/>
      <c r="Z14" s="9"/>
      <c r="AA14" s="9"/>
    </row>
    <row r="15" spans="1:32" ht="38.25" customHeight="1" x14ac:dyDescent="0.3">
      <c r="A15" s="1">
        <v>5</v>
      </c>
      <c r="B15" s="26" t="s">
        <v>49</v>
      </c>
      <c r="C15" s="1">
        <v>324</v>
      </c>
      <c r="D15" s="1">
        <v>125</v>
      </c>
      <c r="E15" s="27" t="s">
        <v>75</v>
      </c>
      <c r="F15" s="27" t="s">
        <v>76</v>
      </c>
      <c r="G15" s="27" t="s">
        <v>77</v>
      </c>
      <c r="H15" s="27" t="s">
        <v>78</v>
      </c>
      <c r="I15" s="27" t="s">
        <v>71</v>
      </c>
      <c r="J15" s="27" t="s">
        <v>79</v>
      </c>
      <c r="K15" s="27" t="s">
        <v>62</v>
      </c>
      <c r="L15" s="27" t="s">
        <v>82</v>
      </c>
      <c r="M15" s="27" t="s">
        <v>83</v>
      </c>
      <c r="N15" s="28">
        <v>1220</v>
      </c>
      <c r="O15" s="29">
        <v>201.3</v>
      </c>
      <c r="P15" s="28">
        <f>N15-O15</f>
        <v>1018.7</v>
      </c>
      <c r="Q15" s="30"/>
      <c r="R15" s="15">
        <v>15.61</v>
      </c>
      <c r="S15" s="31">
        <f>O15*R15</f>
        <v>3142.2930000000001</v>
      </c>
      <c r="T15" s="32"/>
      <c r="U15" s="22">
        <v>4.0999999999999996</v>
      </c>
      <c r="V15" s="22">
        <f>AF15/O15</f>
        <v>2.2913561847988078</v>
      </c>
      <c r="W15" s="33">
        <f>O15*V15</f>
        <v>461.25</v>
      </c>
      <c r="X15" s="32"/>
      <c r="Y15" s="22">
        <v>21000</v>
      </c>
      <c r="Z15" s="22">
        <f>Y15/10000</f>
        <v>2.1</v>
      </c>
      <c r="AA15" s="33">
        <f>O15*Z15</f>
        <v>422.73</v>
      </c>
      <c r="AC15" s="34">
        <f>S15*0.5</f>
        <v>1571.1465000000001</v>
      </c>
      <c r="AD15" s="35">
        <f>AC15+S15</f>
        <v>4713.4395000000004</v>
      </c>
      <c r="AF15" s="32">
        <v>461.25</v>
      </c>
    </row>
    <row r="16" spans="1:32" ht="13.5" customHeight="1" x14ac:dyDescent="0.3">
      <c r="A16" s="36"/>
      <c r="B16" s="37"/>
      <c r="C16" s="36"/>
      <c r="D16" s="36"/>
      <c r="E16" s="38"/>
      <c r="F16" s="38"/>
      <c r="G16" s="38"/>
      <c r="H16" s="38"/>
      <c r="I16" s="38"/>
      <c r="J16" s="27"/>
      <c r="K16" s="38"/>
      <c r="L16" s="38"/>
      <c r="M16" s="38"/>
      <c r="N16" s="30"/>
      <c r="O16" s="30"/>
      <c r="P16" s="30"/>
      <c r="Q16" s="30"/>
      <c r="R16" s="15"/>
      <c r="U16" s="9"/>
      <c r="V16" s="9"/>
      <c r="Z16" s="9"/>
      <c r="AA16" s="9"/>
    </row>
    <row r="17" spans="1:32" ht="35.25" customHeight="1" x14ac:dyDescent="0.3">
      <c r="A17" s="1">
        <v>6</v>
      </c>
      <c r="B17" s="26" t="s">
        <v>49</v>
      </c>
      <c r="C17" s="1">
        <v>324</v>
      </c>
      <c r="D17" s="1">
        <v>126</v>
      </c>
      <c r="E17" s="27" t="s">
        <v>75</v>
      </c>
      <c r="F17" s="27" t="s">
        <v>76</v>
      </c>
      <c r="G17" s="27" t="s">
        <v>77</v>
      </c>
      <c r="H17" s="27" t="s">
        <v>78</v>
      </c>
      <c r="I17" s="27" t="s">
        <v>71</v>
      </c>
      <c r="J17" s="27" t="s">
        <v>79</v>
      </c>
      <c r="K17" s="27" t="s">
        <v>62</v>
      </c>
      <c r="L17" s="27" t="s">
        <v>84</v>
      </c>
      <c r="M17" s="27" t="s">
        <v>85</v>
      </c>
      <c r="N17" s="28">
        <v>470</v>
      </c>
      <c r="O17" s="29">
        <v>145.44999999999999</v>
      </c>
      <c r="P17" s="28">
        <f>N17-O17</f>
        <v>324.55</v>
      </c>
      <c r="Q17" s="30"/>
      <c r="R17" s="15">
        <v>15.61</v>
      </c>
      <c r="S17" s="31">
        <f>O17*R17</f>
        <v>2270.4744999999998</v>
      </c>
      <c r="T17" s="32"/>
      <c r="U17" s="22">
        <v>1.58</v>
      </c>
      <c r="V17" s="22">
        <f>AF17/O17</f>
        <v>1.2220694396699898</v>
      </c>
      <c r="W17" s="33">
        <f>O17*V17</f>
        <v>177.75</v>
      </c>
      <c r="X17" s="32"/>
      <c r="Y17" s="22">
        <v>21000</v>
      </c>
      <c r="Z17" s="22">
        <f>Y17/10000</f>
        <v>2.1</v>
      </c>
      <c r="AA17" s="33">
        <f>O17*Z17</f>
        <v>305.44499999999999</v>
      </c>
      <c r="AC17" s="34">
        <f>S17*0.5</f>
        <v>1135.2372499999999</v>
      </c>
      <c r="AD17" s="35">
        <f>AC17+S17</f>
        <v>3405.7117499999995</v>
      </c>
      <c r="AF17" s="32">
        <v>177.75</v>
      </c>
    </row>
    <row r="18" spans="1:32" ht="13.5" customHeight="1" x14ac:dyDescent="0.3">
      <c r="A18" s="36"/>
      <c r="B18" s="37"/>
      <c r="C18" s="36"/>
      <c r="D18" s="36"/>
      <c r="E18" s="38"/>
      <c r="F18" s="38"/>
      <c r="G18" s="38"/>
      <c r="H18" s="38"/>
      <c r="I18" s="38"/>
      <c r="J18" s="27"/>
      <c r="K18" s="38"/>
      <c r="L18" s="38"/>
      <c r="M18" s="38"/>
      <c r="N18" s="30"/>
      <c r="O18" s="30"/>
      <c r="P18" s="30"/>
      <c r="Q18" s="30"/>
      <c r="R18" s="15"/>
      <c r="U18" s="9"/>
      <c r="V18" s="9"/>
      <c r="Z18" s="9"/>
      <c r="AA18" s="9"/>
    </row>
    <row r="19" spans="1:32" ht="36" customHeight="1" x14ac:dyDescent="0.3">
      <c r="A19" s="1">
        <v>7</v>
      </c>
      <c r="B19" s="26" t="s">
        <v>49</v>
      </c>
      <c r="C19" s="1">
        <v>324</v>
      </c>
      <c r="D19" s="1">
        <v>127</v>
      </c>
      <c r="E19" s="27" t="s">
        <v>86</v>
      </c>
      <c r="F19" s="3" t="s">
        <v>87</v>
      </c>
      <c r="G19" s="27" t="s">
        <v>58</v>
      </c>
      <c r="H19" s="27" t="s">
        <v>88</v>
      </c>
      <c r="I19" s="1" t="s">
        <v>89</v>
      </c>
      <c r="J19" s="27" t="s">
        <v>90</v>
      </c>
      <c r="K19" s="27" t="s">
        <v>62</v>
      </c>
      <c r="L19" s="27" t="s">
        <v>84</v>
      </c>
      <c r="M19" s="27" t="s">
        <v>64</v>
      </c>
      <c r="N19" s="28">
        <v>480</v>
      </c>
      <c r="O19" s="29">
        <v>67.319999999999993</v>
      </c>
      <c r="P19" s="28">
        <f>N19-O19</f>
        <v>412.68</v>
      </c>
      <c r="Q19" s="30"/>
      <c r="R19" s="15">
        <v>15.61</v>
      </c>
      <c r="S19" s="31">
        <f>O19*R19</f>
        <v>1050.8652</v>
      </c>
      <c r="T19" s="32"/>
      <c r="U19" s="22">
        <v>2.73</v>
      </c>
      <c r="V19" s="22">
        <f>AF19/O19</f>
        <v>4.562240047534166</v>
      </c>
      <c r="W19" s="33">
        <f>O19*V19</f>
        <v>307.13000000000005</v>
      </c>
      <c r="X19" s="32"/>
      <c r="Y19" s="22">
        <v>33000</v>
      </c>
      <c r="Z19" s="22">
        <f>Y19/10000</f>
        <v>3.3</v>
      </c>
      <c r="AA19" s="33">
        <f>O19*Z19</f>
        <v>222.15599999999998</v>
      </c>
      <c r="AC19" s="34">
        <f>S19*0.5</f>
        <v>525.43259999999998</v>
      </c>
      <c r="AD19" s="35">
        <f>AC19+S19</f>
        <v>1576.2977999999998</v>
      </c>
      <c r="AF19" s="32">
        <v>307.13</v>
      </c>
    </row>
    <row r="20" spans="1:32" ht="13.5" customHeight="1" x14ac:dyDescent="0.3">
      <c r="A20" s="36"/>
      <c r="B20" s="37"/>
      <c r="C20" s="36"/>
      <c r="D20" s="36"/>
      <c r="E20" s="38"/>
      <c r="F20" s="38"/>
      <c r="G20" s="38"/>
      <c r="H20" s="38"/>
      <c r="I20" s="38"/>
      <c r="J20" s="27"/>
      <c r="K20" s="38"/>
      <c r="L20" s="38"/>
      <c r="M20" s="38"/>
      <c r="N20" s="30"/>
      <c r="O20" s="30"/>
      <c r="P20" s="30"/>
      <c r="Q20" s="30"/>
      <c r="R20" s="15"/>
      <c r="U20" s="9"/>
      <c r="V20" s="9"/>
      <c r="Z20" s="9"/>
      <c r="AA20" s="9"/>
    </row>
    <row r="21" spans="1:32" ht="36" customHeight="1" x14ac:dyDescent="0.3">
      <c r="A21" s="1">
        <v>8</v>
      </c>
      <c r="B21" s="26" t="s">
        <v>49</v>
      </c>
      <c r="C21" s="1">
        <v>324</v>
      </c>
      <c r="D21" s="1">
        <v>129</v>
      </c>
      <c r="E21" s="27" t="s">
        <v>91</v>
      </c>
      <c r="F21" s="3" t="s">
        <v>92</v>
      </c>
      <c r="G21" s="27" t="s">
        <v>58</v>
      </c>
      <c r="H21" s="27" t="s">
        <v>93</v>
      </c>
      <c r="I21" s="1" t="s">
        <v>89</v>
      </c>
      <c r="J21" s="27" t="s">
        <v>90</v>
      </c>
      <c r="K21" s="27" t="s">
        <v>62</v>
      </c>
      <c r="L21" s="27" t="s">
        <v>94</v>
      </c>
      <c r="M21" s="27" t="s">
        <v>95</v>
      </c>
      <c r="N21" s="28">
        <v>1490</v>
      </c>
      <c r="O21" s="29">
        <v>123.23</v>
      </c>
      <c r="P21" s="28">
        <f>N21-O21</f>
        <v>1366.77</v>
      </c>
      <c r="Q21" s="30"/>
      <c r="R21" s="15">
        <v>15.61</v>
      </c>
      <c r="S21" s="31">
        <f>O21*R21</f>
        <v>1923.6203</v>
      </c>
      <c r="T21" s="32"/>
      <c r="U21" s="22">
        <v>8.4600000000000009</v>
      </c>
      <c r="V21" s="22">
        <f>AF21/O21</f>
        <v>7.7233628174957394</v>
      </c>
      <c r="W21" s="33">
        <f>O21*V21</f>
        <v>951.75</v>
      </c>
      <c r="X21" s="32"/>
      <c r="Y21" s="22">
        <v>33000</v>
      </c>
      <c r="Z21" s="22">
        <f>Y21/10000</f>
        <v>3.3</v>
      </c>
      <c r="AA21" s="33">
        <f>O21*Z21</f>
        <v>406.65899999999999</v>
      </c>
      <c r="AC21" s="34">
        <f>S21*0.5</f>
        <v>961.81015000000002</v>
      </c>
      <c r="AD21" s="35">
        <f>AC21+S21</f>
        <v>2885.4304499999998</v>
      </c>
      <c r="AF21" s="32">
        <v>951.75</v>
      </c>
    </row>
    <row r="22" spans="1:32" ht="13.5" customHeight="1" x14ac:dyDescent="0.3">
      <c r="A22" s="36"/>
      <c r="B22" s="37"/>
      <c r="C22" s="36"/>
      <c r="D22" s="36"/>
      <c r="E22" s="38"/>
      <c r="F22" s="38"/>
      <c r="G22" s="38"/>
      <c r="H22" s="38"/>
      <c r="I22" s="38"/>
      <c r="J22" s="27"/>
      <c r="K22" s="38"/>
      <c r="L22" s="38"/>
      <c r="M22" s="38"/>
      <c r="N22" s="30"/>
      <c r="O22" s="30"/>
      <c r="P22" s="30"/>
      <c r="Q22" s="30"/>
      <c r="R22" s="15"/>
      <c r="U22" s="9"/>
      <c r="V22" s="9"/>
      <c r="Z22" s="9"/>
      <c r="AA22" s="9"/>
    </row>
    <row r="23" spans="1:32" ht="39.75" customHeight="1" x14ac:dyDescent="0.3">
      <c r="A23" s="1">
        <v>9</v>
      </c>
      <c r="B23" s="26" t="s">
        <v>49</v>
      </c>
      <c r="C23" s="1">
        <v>324</v>
      </c>
      <c r="D23" s="1">
        <v>181</v>
      </c>
      <c r="E23" s="1" t="s">
        <v>96</v>
      </c>
      <c r="F23" s="1" t="s">
        <v>51</v>
      </c>
      <c r="G23" s="3" t="s">
        <v>51</v>
      </c>
      <c r="H23" s="42" t="s">
        <v>51</v>
      </c>
      <c r="I23" s="1" t="s">
        <v>89</v>
      </c>
      <c r="J23" s="27" t="s">
        <v>97</v>
      </c>
      <c r="K23" s="1">
        <v>0</v>
      </c>
      <c r="L23" s="27" t="s">
        <v>98</v>
      </c>
      <c r="M23" s="27" t="s">
        <v>95</v>
      </c>
      <c r="N23" s="28">
        <v>890</v>
      </c>
      <c r="O23" s="29">
        <v>35.340000000000003</v>
      </c>
      <c r="P23" s="28">
        <f>N23-O23</f>
        <v>854.66</v>
      </c>
      <c r="Q23" s="30"/>
      <c r="R23" s="15">
        <v>15.61</v>
      </c>
      <c r="S23" s="31">
        <f>O23*R23</f>
        <v>551.65740000000005</v>
      </c>
      <c r="T23" s="32"/>
      <c r="U23" s="22">
        <v>9.19</v>
      </c>
      <c r="V23" s="22">
        <f>AF23/O23</f>
        <v>29.255234861346917</v>
      </c>
      <c r="W23" s="33">
        <f>O23*V23</f>
        <v>1033.8800000000001</v>
      </c>
      <c r="X23" s="32"/>
      <c r="Y23" s="22">
        <v>37000</v>
      </c>
      <c r="Z23" s="22">
        <f>Y23/10000</f>
        <v>3.7</v>
      </c>
      <c r="AA23" s="33">
        <f>O23*Z23</f>
        <v>130.75800000000001</v>
      </c>
      <c r="AC23" s="34">
        <f>S23*0.5</f>
        <v>275.82870000000003</v>
      </c>
      <c r="AD23" s="35">
        <f>AC23+S23</f>
        <v>827.48610000000008</v>
      </c>
      <c r="AF23" s="32">
        <v>1033.8800000000001</v>
      </c>
    </row>
    <row r="24" spans="1:32" ht="13.5" customHeight="1" x14ac:dyDescent="0.3">
      <c r="A24" s="36"/>
      <c r="B24" s="37"/>
      <c r="C24" s="36"/>
      <c r="D24" s="36"/>
      <c r="E24" s="38"/>
      <c r="F24" s="38"/>
      <c r="G24" s="38"/>
      <c r="H24" s="38"/>
      <c r="I24" s="38"/>
      <c r="J24" s="27"/>
      <c r="K24" s="38"/>
      <c r="L24" s="38"/>
      <c r="M24" s="38"/>
      <c r="N24" s="30"/>
      <c r="O24" s="30"/>
      <c r="P24" s="30"/>
      <c r="Q24" s="30"/>
      <c r="R24" s="15"/>
      <c r="U24" s="9"/>
      <c r="V24" s="9"/>
      <c r="Z24" s="9"/>
      <c r="AA24" s="9"/>
    </row>
    <row r="25" spans="1:32" ht="36" customHeight="1" x14ac:dyDescent="0.3">
      <c r="A25" s="1">
        <v>10</v>
      </c>
      <c r="B25" s="26" t="s">
        <v>49</v>
      </c>
      <c r="C25" s="1">
        <v>324</v>
      </c>
      <c r="D25" s="1">
        <v>182</v>
      </c>
      <c r="E25" s="27" t="s">
        <v>99</v>
      </c>
      <c r="F25" s="27" t="s">
        <v>100</v>
      </c>
      <c r="G25" s="27" t="s">
        <v>58</v>
      </c>
      <c r="H25" s="27" t="s">
        <v>101</v>
      </c>
      <c r="I25" s="1" t="s">
        <v>102</v>
      </c>
      <c r="J25" s="27" t="s">
        <v>103</v>
      </c>
      <c r="K25" s="1">
        <v>0</v>
      </c>
      <c r="L25" s="27" t="s">
        <v>104</v>
      </c>
      <c r="M25" s="27" t="s">
        <v>105</v>
      </c>
      <c r="N25" s="28">
        <v>710</v>
      </c>
      <c r="O25" s="29">
        <v>172.97</v>
      </c>
      <c r="P25" s="28">
        <f>N25-O25</f>
        <v>537.03</v>
      </c>
      <c r="Q25" s="30"/>
      <c r="R25" s="15">
        <v>15.61</v>
      </c>
      <c r="S25" s="31">
        <f>O25*R25</f>
        <v>2700.0616999999997</v>
      </c>
      <c r="T25" s="32"/>
      <c r="U25" s="22">
        <v>4.03</v>
      </c>
      <c r="V25" s="22">
        <f>AF25/O25</f>
        <v>2.6211481759842745</v>
      </c>
      <c r="W25" s="33">
        <f>O25*V25</f>
        <v>453.37999999999994</v>
      </c>
      <c r="X25" s="32"/>
      <c r="Y25" s="22">
        <v>7000</v>
      </c>
      <c r="Z25" s="22">
        <f>Y25/10000</f>
        <v>0.7</v>
      </c>
      <c r="AA25" s="33">
        <f>O25*Z25</f>
        <v>121.07899999999999</v>
      </c>
      <c r="AC25" s="34">
        <f>S25*0.5</f>
        <v>1350.0308499999999</v>
      </c>
      <c r="AD25" s="35">
        <f>AC25+S25</f>
        <v>4050.0925499999994</v>
      </c>
      <c r="AF25" s="32">
        <v>453.38</v>
      </c>
    </row>
    <row r="26" spans="1:32" ht="39.75" customHeight="1" x14ac:dyDescent="0.3">
      <c r="B26" s="26"/>
      <c r="E26" s="1" t="s">
        <v>106</v>
      </c>
      <c r="F26" s="1" t="s">
        <v>107</v>
      </c>
      <c r="G26" s="27" t="s">
        <v>58</v>
      </c>
      <c r="H26" s="42">
        <v>20813</v>
      </c>
      <c r="I26" s="1" t="s">
        <v>102</v>
      </c>
      <c r="J26" s="27"/>
      <c r="N26" s="29"/>
      <c r="O26" s="29"/>
      <c r="P26" s="28"/>
      <c r="Q26" s="30"/>
      <c r="R26" s="15"/>
      <c r="S26" s="31"/>
      <c r="T26" s="32"/>
      <c r="U26" s="9"/>
      <c r="V26" s="22"/>
      <c r="W26" s="33"/>
      <c r="X26" s="32"/>
      <c r="Z26" s="9"/>
      <c r="AA26" s="9"/>
      <c r="AF26" s="32"/>
    </row>
    <row r="27" spans="1:32" ht="13.5" customHeight="1" x14ac:dyDescent="0.3">
      <c r="A27" s="36"/>
      <c r="B27" s="37"/>
      <c r="C27" s="36"/>
      <c r="D27" s="36"/>
      <c r="E27" s="38"/>
      <c r="F27" s="38"/>
      <c r="G27" s="38"/>
      <c r="H27" s="38"/>
      <c r="I27" s="38"/>
      <c r="J27" s="27"/>
      <c r="K27" s="38"/>
      <c r="L27" s="38"/>
      <c r="M27" s="38"/>
      <c r="N27" s="30"/>
      <c r="O27" s="30"/>
      <c r="P27" s="30"/>
      <c r="Q27" s="30"/>
      <c r="V27" s="9"/>
      <c r="Z27" s="9"/>
      <c r="AA27" s="9"/>
    </row>
    <row r="28" spans="1:32" ht="37.5" customHeight="1" x14ac:dyDescent="0.3">
      <c r="A28" s="1">
        <v>11</v>
      </c>
      <c r="B28" s="26" t="s">
        <v>49</v>
      </c>
      <c r="C28" s="1">
        <v>324</v>
      </c>
      <c r="D28" s="1">
        <v>183</v>
      </c>
      <c r="E28" s="27" t="s">
        <v>108</v>
      </c>
      <c r="F28" s="27" t="s">
        <v>109</v>
      </c>
      <c r="G28" s="27" t="s">
        <v>58</v>
      </c>
      <c r="H28" s="27" t="s">
        <v>110</v>
      </c>
      <c r="I28" s="27" t="s">
        <v>71</v>
      </c>
      <c r="J28" s="27" t="s">
        <v>97</v>
      </c>
      <c r="K28" s="1">
        <v>0</v>
      </c>
      <c r="L28" s="27" t="s">
        <v>111</v>
      </c>
      <c r="M28" s="27" t="s">
        <v>112</v>
      </c>
      <c r="N28" s="28">
        <v>240</v>
      </c>
      <c r="O28" s="29">
        <v>11.44</v>
      </c>
      <c r="P28" s="28">
        <f>N28-O28</f>
        <v>228.56</v>
      </c>
      <c r="Q28" s="30"/>
      <c r="R28" s="15">
        <v>15.61</v>
      </c>
      <c r="S28" s="31">
        <f>O28*R28</f>
        <v>178.57839999999999</v>
      </c>
      <c r="T28" s="32"/>
      <c r="U28" s="22">
        <v>2.48</v>
      </c>
      <c r="V28" s="22">
        <f>AF28/O28</f>
        <v>24.38811188811189</v>
      </c>
      <c r="W28" s="33">
        <f>O28*V28</f>
        <v>279</v>
      </c>
      <c r="X28" s="32"/>
      <c r="Y28" s="22">
        <v>37000</v>
      </c>
      <c r="Z28" s="22">
        <f>Y28/10000</f>
        <v>3.7</v>
      </c>
      <c r="AA28" s="33">
        <f>O28*Z28</f>
        <v>42.328000000000003</v>
      </c>
      <c r="AC28" s="34">
        <f>S28*0.5</f>
        <v>89.289199999999994</v>
      </c>
      <c r="AD28" s="35">
        <f>AC28+S28</f>
        <v>267.86759999999998</v>
      </c>
      <c r="AF28" s="32">
        <v>279</v>
      </c>
    </row>
    <row r="29" spans="1:32" ht="13.5" customHeight="1" x14ac:dyDescent="0.3">
      <c r="A29" s="36"/>
      <c r="B29" s="37"/>
      <c r="C29" s="36"/>
      <c r="D29" s="36"/>
      <c r="E29" s="38"/>
      <c r="F29" s="38"/>
      <c r="G29" s="38"/>
      <c r="H29" s="38"/>
      <c r="I29" s="38"/>
      <c r="J29" s="27"/>
      <c r="K29" s="38"/>
      <c r="L29" s="38"/>
      <c r="M29" s="38"/>
      <c r="N29" s="30"/>
      <c r="O29" s="30"/>
      <c r="P29" s="30"/>
      <c r="Q29" s="30"/>
      <c r="R29" s="15"/>
      <c r="U29" s="9"/>
      <c r="V29" s="9"/>
      <c r="Z29" s="9"/>
      <c r="AA29" s="9"/>
    </row>
    <row r="30" spans="1:32" ht="42" customHeight="1" x14ac:dyDescent="0.3">
      <c r="A30" s="1">
        <v>12</v>
      </c>
      <c r="B30" s="26" t="s">
        <v>49</v>
      </c>
      <c r="C30" s="1">
        <v>324</v>
      </c>
      <c r="D30" s="1">
        <v>184</v>
      </c>
      <c r="E30" s="27" t="s">
        <v>113</v>
      </c>
      <c r="F30" s="27" t="s">
        <v>114</v>
      </c>
      <c r="G30" s="27" t="s">
        <v>115</v>
      </c>
      <c r="H30" s="27" t="s">
        <v>116</v>
      </c>
      <c r="I30" s="27" t="s">
        <v>117</v>
      </c>
      <c r="J30" s="27" t="s">
        <v>90</v>
      </c>
      <c r="K30" s="1">
        <v>0</v>
      </c>
      <c r="L30" s="27" t="s">
        <v>118</v>
      </c>
      <c r="M30" s="27" t="s">
        <v>119</v>
      </c>
      <c r="N30" s="28">
        <v>1650</v>
      </c>
      <c r="O30" s="29">
        <v>70.72</v>
      </c>
      <c r="P30" s="28">
        <f>N30-O30</f>
        <v>1579.28</v>
      </c>
      <c r="Q30" s="30"/>
      <c r="R30" s="15">
        <v>15.61</v>
      </c>
      <c r="S30" s="31">
        <f>O30*R30</f>
        <v>1103.9392</v>
      </c>
      <c r="T30" s="32"/>
      <c r="U30" s="22">
        <v>9.3699999999999992</v>
      </c>
      <c r="V30" s="22">
        <f>AF30/O30</f>
        <v>14.905684389140273</v>
      </c>
      <c r="W30" s="33">
        <f>O30*V30</f>
        <v>1054.1300000000001</v>
      </c>
      <c r="X30" s="32"/>
      <c r="Y30" s="22">
        <v>33000</v>
      </c>
      <c r="Z30" s="22">
        <f>Y30/10000</f>
        <v>3.3</v>
      </c>
      <c r="AA30" s="33">
        <f>O30*Z30</f>
        <v>233.37599999999998</v>
      </c>
      <c r="AC30" s="34">
        <f>S30*0.5</f>
        <v>551.96960000000001</v>
      </c>
      <c r="AD30" s="35">
        <f>AC30+S30</f>
        <v>1655.9088000000002</v>
      </c>
      <c r="AF30" s="32">
        <v>1054.1300000000001</v>
      </c>
    </row>
    <row r="31" spans="1:32" ht="42" customHeight="1" x14ac:dyDescent="0.3">
      <c r="B31" s="26"/>
      <c r="E31" s="27" t="s">
        <v>120</v>
      </c>
      <c r="F31" s="27" t="s">
        <v>121</v>
      </c>
      <c r="G31" s="27" t="s">
        <v>115</v>
      </c>
      <c r="H31" s="27" t="s">
        <v>122</v>
      </c>
      <c r="I31" s="27" t="s">
        <v>117</v>
      </c>
      <c r="J31" s="27"/>
      <c r="K31" s="27"/>
      <c r="L31" s="27"/>
      <c r="M31" s="27"/>
      <c r="N31" s="27"/>
      <c r="O31" s="27"/>
      <c r="P31" s="27"/>
      <c r="Q31" s="38"/>
      <c r="R31" s="15"/>
      <c r="U31" s="9"/>
      <c r="V31" s="9"/>
      <c r="Z31" s="9"/>
      <c r="AA31" s="9"/>
    </row>
    <row r="32" spans="1:32" ht="39.75" customHeight="1" x14ac:dyDescent="0.3">
      <c r="B32" s="26"/>
      <c r="E32" s="1" t="s">
        <v>123</v>
      </c>
      <c r="F32" s="1" t="s">
        <v>124</v>
      </c>
      <c r="G32" s="27" t="s">
        <v>58</v>
      </c>
      <c r="H32" s="40">
        <v>15157</v>
      </c>
      <c r="I32" s="27" t="s">
        <v>117</v>
      </c>
      <c r="J32" s="27"/>
      <c r="N32" s="27"/>
      <c r="O32" s="27"/>
      <c r="P32" s="27"/>
      <c r="Q32" s="38"/>
      <c r="S32" s="31"/>
      <c r="T32" s="32"/>
      <c r="V32" s="9"/>
      <c r="W32" s="33"/>
      <c r="X32" s="32"/>
      <c r="Z32" s="9"/>
      <c r="AA32" s="9"/>
      <c r="AF32" s="32"/>
    </row>
    <row r="33" spans="1:32" ht="13.5" customHeight="1" x14ac:dyDescent="0.3">
      <c r="A33" s="36"/>
      <c r="B33" s="37"/>
      <c r="C33" s="36"/>
      <c r="D33" s="36"/>
      <c r="E33" s="38"/>
      <c r="F33" s="38"/>
      <c r="G33" s="38"/>
      <c r="H33" s="38"/>
      <c r="I33" s="38"/>
      <c r="J33" s="27"/>
      <c r="K33" s="38"/>
      <c r="L33" s="38"/>
      <c r="M33" s="38"/>
      <c r="N33" s="30"/>
      <c r="O33" s="30"/>
      <c r="P33" s="30"/>
      <c r="Q33" s="30"/>
      <c r="R33" s="15"/>
      <c r="U33" s="9"/>
      <c r="V33" s="9"/>
      <c r="Z33" s="9"/>
      <c r="AA33" s="9"/>
    </row>
    <row r="34" spans="1:32" ht="39.75" customHeight="1" x14ac:dyDescent="0.3">
      <c r="A34" s="1">
        <v>13</v>
      </c>
      <c r="B34" s="26" t="s">
        <v>49</v>
      </c>
      <c r="C34" s="1">
        <v>324</v>
      </c>
      <c r="D34" s="1">
        <v>194</v>
      </c>
      <c r="E34" s="27" t="s">
        <v>125</v>
      </c>
      <c r="F34" s="1" t="s">
        <v>126</v>
      </c>
      <c r="G34" s="27" t="s">
        <v>58</v>
      </c>
      <c r="H34" s="40">
        <v>27843</v>
      </c>
      <c r="I34" s="27" t="s">
        <v>60</v>
      </c>
      <c r="J34" s="27" t="s">
        <v>53</v>
      </c>
      <c r="K34" s="1">
        <v>0</v>
      </c>
      <c r="L34" s="1">
        <v>13</v>
      </c>
      <c r="M34" s="1">
        <v>90</v>
      </c>
      <c r="N34" s="1">
        <v>1390</v>
      </c>
      <c r="O34" s="29">
        <v>9.91</v>
      </c>
      <c r="P34" s="28">
        <f>N34-O34</f>
        <v>1380.09</v>
      </c>
      <c r="Q34" s="30"/>
      <c r="R34" s="15">
        <v>15.61</v>
      </c>
      <c r="S34" s="31">
        <f>O34*R34</f>
        <v>154.6951</v>
      </c>
      <c r="T34" s="32"/>
      <c r="U34" s="22">
        <v>12.92</v>
      </c>
      <c r="V34" s="22">
        <f>AF34/O34</f>
        <v>146.67003027245207</v>
      </c>
      <c r="W34" s="33">
        <f>O34*V34</f>
        <v>1453.5</v>
      </c>
      <c r="X34" s="32"/>
      <c r="Y34" s="22">
        <v>33000</v>
      </c>
      <c r="Z34" s="22">
        <f>Y34/10000</f>
        <v>3.3</v>
      </c>
      <c r="AA34" s="33">
        <f>O34*Z34</f>
        <v>32.702999999999996</v>
      </c>
      <c r="AC34" s="34">
        <f>S34*0.5</f>
        <v>77.347549999999998</v>
      </c>
      <c r="AD34" s="35">
        <f>AC34+S34</f>
        <v>232.04264999999998</v>
      </c>
      <c r="AF34" s="32">
        <v>1453.5</v>
      </c>
    </row>
    <row r="35" spans="1:32" ht="39.75" customHeight="1" x14ac:dyDescent="0.3">
      <c r="B35" s="26"/>
      <c r="E35" s="27" t="s">
        <v>127</v>
      </c>
      <c r="F35" s="1" t="s">
        <v>128</v>
      </c>
      <c r="G35" s="27" t="s">
        <v>58</v>
      </c>
      <c r="H35" s="40">
        <v>26620</v>
      </c>
      <c r="I35" s="27" t="s">
        <v>129</v>
      </c>
      <c r="J35" s="27" t="s">
        <v>53</v>
      </c>
      <c r="R35" s="15"/>
      <c r="U35" s="9"/>
      <c r="Y35" s="22"/>
      <c r="Z35" s="22"/>
      <c r="AA35" s="22"/>
    </row>
    <row r="36" spans="1:32" ht="13.5" customHeight="1" x14ac:dyDescent="0.3">
      <c r="A36" s="36"/>
      <c r="B36" s="37"/>
      <c r="C36" s="36"/>
      <c r="D36" s="36"/>
      <c r="E36" s="38"/>
      <c r="F36" s="38"/>
      <c r="G36" s="38"/>
      <c r="H36" s="38"/>
      <c r="I36" s="38"/>
      <c r="J36" s="27"/>
      <c r="K36" s="38"/>
      <c r="L36" s="38"/>
      <c r="M36" s="38"/>
      <c r="N36" s="30"/>
      <c r="O36" s="30"/>
      <c r="P36" s="30"/>
      <c r="Q36" s="30"/>
      <c r="V36" s="9"/>
      <c r="Z36" s="9"/>
      <c r="AA36" s="9"/>
    </row>
    <row r="37" spans="1:32" ht="38.25" customHeight="1" x14ac:dyDescent="0.3">
      <c r="A37" s="1">
        <v>14</v>
      </c>
      <c r="B37" s="26" t="s">
        <v>49</v>
      </c>
      <c r="C37" s="1">
        <v>324</v>
      </c>
      <c r="D37" s="1">
        <v>199</v>
      </c>
      <c r="E37" s="27" t="s">
        <v>130</v>
      </c>
      <c r="F37" s="27" t="s">
        <v>131</v>
      </c>
      <c r="G37" s="27" t="s">
        <v>58</v>
      </c>
      <c r="H37" s="27" t="s">
        <v>132</v>
      </c>
      <c r="I37" s="27" t="s">
        <v>71</v>
      </c>
      <c r="J37" s="27" t="s">
        <v>90</v>
      </c>
      <c r="K37" s="1">
        <v>0</v>
      </c>
      <c r="L37" s="1">
        <v>18</v>
      </c>
      <c r="M37" s="1">
        <v>50</v>
      </c>
      <c r="N37" s="28">
        <v>1850</v>
      </c>
      <c r="O37" s="29">
        <v>91.76</v>
      </c>
      <c r="P37" s="28">
        <f>N37-O37</f>
        <v>1758.24</v>
      </c>
      <c r="Q37" s="30"/>
      <c r="R37" s="15">
        <v>15.61</v>
      </c>
      <c r="S37" s="31">
        <f>O37*R37</f>
        <v>1432.3736000000001</v>
      </c>
      <c r="T37" s="32"/>
      <c r="U37" s="22">
        <v>10.51</v>
      </c>
      <c r="V37" s="22">
        <f>AF37/O37</f>
        <v>12.885571054925894</v>
      </c>
      <c r="W37" s="33">
        <f>O37*V37</f>
        <v>1182.3800000000001</v>
      </c>
      <c r="X37" s="32"/>
      <c r="Y37" s="22">
        <v>33000</v>
      </c>
      <c r="Z37" s="22">
        <f>Y37/10000</f>
        <v>3.3</v>
      </c>
      <c r="AA37" s="33">
        <f>O37*Z37</f>
        <v>302.80799999999999</v>
      </c>
      <c r="AC37" s="34">
        <f>S37*0.5</f>
        <v>716.18680000000006</v>
      </c>
      <c r="AD37" s="35">
        <f>AC37+S37</f>
        <v>2148.5604000000003</v>
      </c>
      <c r="AF37" s="32">
        <v>1182.3800000000001</v>
      </c>
    </row>
    <row r="38" spans="1:32" ht="13.5" customHeight="1" x14ac:dyDescent="0.3">
      <c r="A38" s="36"/>
      <c r="B38" s="37"/>
      <c r="C38" s="36"/>
      <c r="D38" s="36"/>
      <c r="E38" s="38"/>
      <c r="F38" s="38"/>
      <c r="G38" s="38"/>
      <c r="H38" s="38"/>
      <c r="I38" s="38"/>
      <c r="J38" s="27"/>
      <c r="K38" s="38"/>
      <c r="L38" s="38"/>
      <c r="M38" s="38"/>
      <c r="N38" s="30"/>
      <c r="O38" s="30"/>
      <c r="P38" s="30"/>
      <c r="Q38" s="30"/>
      <c r="R38" s="15"/>
      <c r="U38" s="9"/>
      <c r="V38" s="9"/>
      <c r="Z38" s="22"/>
      <c r="AA38" s="22"/>
    </row>
    <row r="39" spans="1:32" ht="36.75" customHeight="1" x14ac:dyDescent="0.3">
      <c r="A39" s="1">
        <v>15</v>
      </c>
      <c r="B39" s="26" t="s">
        <v>49</v>
      </c>
      <c r="C39" s="1">
        <v>324</v>
      </c>
      <c r="D39" s="1">
        <v>204</v>
      </c>
      <c r="E39" s="27" t="s">
        <v>133</v>
      </c>
      <c r="F39" s="27" t="s">
        <v>134</v>
      </c>
      <c r="G39" s="27" t="s">
        <v>58</v>
      </c>
      <c r="H39" s="27" t="s">
        <v>135</v>
      </c>
      <c r="I39" s="27" t="s">
        <v>71</v>
      </c>
      <c r="J39" s="27" t="s">
        <v>53</v>
      </c>
      <c r="K39" s="1">
        <v>0</v>
      </c>
      <c r="L39" s="1">
        <v>24</v>
      </c>
      <c r="M39" s="1">
        <v>0</v>
      </c>
      <c r="N39" s="28">
        <v>2400</v>
      </c>
      <c r="O39" s="29">
        <v>84.46</v>
      </c>
      <c r="P39" s="28">
        <f>N39-O39</f>
        <v>2315.54</v>
      </c>
      <c r="Q39" s="30"/>
      <c r="R39" s="15">
        <v>15.61</v>
      </c>
      <c r="S39" s="31">
        <f>O39*R39</f>
        <v>1318.4205999999999</v>
      </c>
      <c r="T39" s="32"/>
      <c r="U39" s="22">
        <v>22.31</v>
      </c>
      <c r="V39" s="22">
        <f>AF39/O39</f>
        <v>29.716789012550322</v>
      </c>
      <c r="W39" s="33">
        <f>O39*V39</f>
        <v>2509.88</v>
      </c>
      <c r="X39" s="32"/>
      <c r="Y39" s="22">
        <v>33000</v>
      </c>
      <c r="Z39" s="22">
        <f>Y39/10000</f>
        <v>3.3</v>
      </c>
      <c r="AA39" s="33">
        <f>O39*Z39</f>
        <v>278.71799999999996</v>
      </c>
      <c r="AC39" s="34">
        <f>S39*0.5</f>
        <v>659.21029999999996</v>
      </c>
      <c r="AD39" s="35">
        <f>AC39+S39</f>
        <v>1977.6308999999999</v>
      </c>
      <c r="AF39" s="32">
        <v>2509.88</v>
      </c>
    </row>
    <row r="40" spans="1:32" ht="13.5" customHeight="1" x14ac:dyDescent="0.3">
      <c r="A40" s="36"/>
      <c r="B40" s="37"/>
      <c r="C40" s="36"/>
      <c r="D40" s="36"/>
      <c r="E40" s="38"/>
      <c r="F40" s="38"/>
      <c r="G40" s="38"/>
      <c r="H40" s="38"/>
      <c r="I40" s="38"/>
      <c r="J40" s="27"/>
      <c r="K40" s="38"/>
      <c r="L40" s="38"/>
      <c r="M40" s="38"/>
      <c r="N40" s="30"/>
      <c r="O40" s="30"/>
      <c r="P40" s="30"/>
      <c r="Q40" s="30"/>
      <c r="V40" s="9"/>
      <c r="Z40" s="9"/>
      <c r="AA40" s="9"/>
    </row>
    <row r="41" spans="1:32" ht="39.75" customHeight="1" x14ac:dyDescent="0.3">
      <c r="A41" s="1">
        <v>16</v>
      </c>
      <c r="B41" s="26" t="s">
        <v>49</v>
      </c>
      <c r="C41" s="1">
        <v>324</v>
      </c>
      <c r="D41" s="1">
        <v>209</v>
      </c>
      <c r="E41" s="27" t="s">
        <v>136</v>
      </c>
      <c r="F41" s="27" t="s">
        <v>137</v>
      </c>
      <c r="G41" s="27" t="s">
        <v>58</v>
      </c>
      <c r="H41" s="27" t="s">
        <v>138</v>
      </c>
      <c r="I41" s="27" t="s">
        <v>55</v>
      </c>
      <c r="J41" s="27" t="s">
        <v>90</v>
      </c>
      <c r="K41" s="1">
        <v>0</v>
      </c>
      <c r="L41" s="1">
        <v>13</v>
      </c>
      <c r="M41" s="1">
        <v>30</v>
      </c>
      <c r="N41" s="28">
        <v>1330</v>
      </c>
      <c r="O41" s="29">
        <v>24.92</v>
      </c>
      <c r="P41" s="28">
        <f>N41-O41</f>
        <v>1305.08</v>
      </c>
      <c r="Q41" s="30"/>
      <c r="R41" s="15">
        <v>15.61</v>
      </c>
      <c r="S41" s="31">
        <f>O41*R41</f>
        <v>389.00120000000004</v>
      </c>
      <c r="T41" s="32"/>
      <c r="U41" s="22">
        <v>7.56</v>
      </c>
      <c r="V41" s="22">
        <f>AF41/O41</f>
        <v>34.129213483146067</v>
      </c>
      <c r="W41" s="33">
        <f>O41*V41</f>
        <v>850.5</v>
      </c>
      <c r="X41" s="32"/>
      <c r="Y41" s="22">
        <v>33000</v>
      </c>
      <c r="Z41" s="22">
        <f>Y41/10000</f>
        <v>3.3</v>
      </c>
      <c r="AA41" s="33">
        <f>O41*Z41</f>
        <v>82.236000000000004</v>
      </c>
      <c r="AC41" s="34">
        <f>S41*0.5</f>
        <v>194.50060000000002</v>
      </c>
      <c r="AD41" s="35">
        <f>AC41+S41</f>
        <v>583.5018</v>
      </c>
      <c r="AF41" s="32">
        <v>850.5</v>
      </c>
    </row>
    <row r="42" spans="1:32" ht="39.75" customHeight="1" x14ac:dyDescent="0.3">
      <c r="B42" s="26"/>
      <c r="E42" s="27" t="s">
        <v>139</v>
      </c>
      <c r="F42" s="1" t="s">
        <v>140</v>
      </c>
      <c r="G42" s="27" t="s">
        <v>58</v>
      </c>
      <c r="H42" s="42">
        <v>2617</v>
      </c>
      <c r="I42" s="27" t="s">
        <v>141</v>
      </c>
      <c r="J42" s="27"/>
      <c r="O42" s="43"/>
      <c r="Z42" s="9"/>
      <c r="AA42" s="9"/>
    </row>
    <row r="43" spans="1:32" ht="13.5" customHeight="1" x14ac:dyDescent="0.3">
      <c r="A43" s="36"/>
      <c r="B43" s="37"/>
      <c r="C43" s="36"/>
      <c r="D43" s="36"/>
      <c r="E43" s="38"/>
      <c r="F43" s="38"/>
      <c r="G43" s="38"/>
      <c r="H43" s="38"/>
      <c r="I43" s="38"/>
      <c r="J43" s="27"/>
      <c r="K43" s="38"/>
      <c r="L43" s="38"/>
      <c r="M43" s="38"/>
      <c r="N43" s="30"/>
      <c r="O43" s="30"/>
      <c r="P43" s="30"/>
      <c r="Q43" s="30"/>
      <c r="R43" s="15"/>
      <c r="U43" s="9"/>
      <c r="V43" s="9"/>
      <c r="Z43" s="9"/>
      <c r="AA43" s="9"/>
    </row>
    <row r="44" spans="1:32" ht="81" customHeight="1" x14ac:dyDescent="0.3">
      <c r="A44" s="1">
        <v>17</v>
      </c>
      <c r="B44" s="44" t="s">
        <v>49</v>
      </c>
      <c r="C44" s="45">
        <v>324</v>
      </c>
      <c r="D44" s="45">
        <v>210</v>
      </c>
      <c r="E44" s="46" t="s">
        <v>142</v>
      </c>
      <c r="F44" s="46" t="s">
        <v>143</v>
      </c>
      <c r="G44" s="46" t="s">
        <v>143</v>
      </c>
      <c r="H44" s="46" t="s">
        <v>143</v>
      </c>
      <c r="I44" s="47" t="s">
        <v>144</v>
      </c>
      <c r="J44" s="27" t="s">
        <v>53</v>
      </c>
      <c r="K44" s="1">
        <v>0</v>
      </c>
      <c r="L44" s="1">
        <v>22</v>
      </c>
      <c r="M44" s="1">
        <v>60</v>
      </c>
      <c r="N44" s="28">
        <v>2260</v>
      </c>
      <c r="O44" s="29">
        <v>63.78</v>
      </c>
      <c r="P44" s="28">
        <f>N44-O44</f>
        <v>2196.2199999999998</v>
      </c>
      <c r="Q44" s="30"/>
      <c r="R44" s="15">
        <v>15.61</v>
      </c>
      <c r="S44" s="31">
        <f>O44*R44</f>
        <v>995.60579999999993</v>
      </c>
      <c r="T44" s="32"/>
      <c r="U44" s="22">
        <v>21.01</v>
      </c>
      <c r="V44" s="22">
        <f>AF44/O44</f>
        <v>37.059109438695515</v>
      </c>
      <c r="W44" s="33">
        <f>O44*V44</f>
        <v>2363.63</v>
      </c>
      <c r="X44" s="32"/>
      <c r="Y44" s="22">
        <v>33000</v>
      </c>
      <c r="Z44" s="22">
        <f>Y44/10000</f>
        <v>3.3</v>
      </c>
      <c r="AA44" s="33">
        <f>O44*Z44</f>
        <v>210.47399999999999</v>
      </c>
      <c r="AC44" s="34">
        <f>S44*0.5</f>
        <v>497.80289999999997</v>
      </c>
      <c r="AD44" s="35">
        <f>AC44+S44</f>
        <v>1493.4087</v>
      </c>
      <c r="AF44" s="32">
        <v>2363.63</v>
      </c>
    </row>
    <row r="45" spans="1:32" ht="78" customHeight="1" x14ac:dyDescent="0.3">
      <c r="A45" s="48" t="s">
        <v>145</v>
      </c>
      <c r="B45" s="44"/>
      <c r="C45" s="45"/>
      <c r="D45" s="45"/>
      <c r="E45" s="46" t="s">
        <v>146</v>
      </c>
      <c r="F45" s="46" t="s">
        <v>143</v>
      </c>
      <c r="G45" s="46" t="s">
        <v>143</v>
      </c>
      <c r="H45" s="46" t="s">
        <v>143</v>
      </c>
      <c r="I45" s="47" t="s">
        <v>144</v>
      </c>
      <c r="J45" s="27"/>
      <c r="R45" s="15"/>
      <c r="U45" s="9"/>
      <c r="Z45" s="9"/>
      <c r="AA45" s="9"/>
    </row>
    <row r="46" spans="1:32" ht="13.5" customHeight="1" x14ac:dyDescent="0.3">
      <c r="A46" s="36"/>
      <c r="B46" s="37"/>
      <c r="C46" s="36"/>
      <c r="D46" s="36"/>
      <c r="E46" s="38"/>
      <c r="F46" s="38"/>
      <c r="G46" s="38"/>
      <c r="H46" s="38"/>
      <c r="I46" s="38"/>
      <c r="J46" s="27"/>
      <c r="K46" s="38"/>
      <c r="L46" s="38"/>
      <c r="M46" s="38"/>
      <c r="N46" s="30"/>
      <c r="O46" s="30"/>
      <c r="P46" s="30"/>
      <c r="Q46" s="30"/>
      <c r="V46" s="9"/>
      <c r="Z46" s="9"/>
      <c r="AA46" s="9"/>
    </row>
    <row r="47" spans="1:32" ht="36.75" customHeight="1" x14ac:dyDescent="0.3">
      <c r="A47" s="1">
        <v>18</v>
      </c>
      <c r="B47" s="26" t="s">
        <v>49</v>
      </c>
      <c r="C47" s="1">
        <v>324</v>
      </c>
      <c r="D47" s="1">
        <v>231</v>
      </c>
      <c r="E47" s="27" t="s">
        <v>147</v>
      </c>
      <c r="F47" s="1" t="s">
        <v>148</v>
      </c>
      <c r="G47" s="27" t="s">
        <v>58</v>
      </c>
      <c r="H47" s="27" t="s">
        <v>149</v>
      </c>
      <c r="I47" s="27" t="s">
        <v>71</v>
      </c>
      <c r="J47" s="27" t="s">
        <v>53</v>
      </c>
      <c r="K47" s="1">
        <v>0</v>
      </c>
      <c r="L47" s="1">
        <v>10</v>
      </c>
      <c r="M47" s="1">
        <v>70</v>
      </c>
      <c r="N47" s="28">
        <v>1070</v>
      </c>
      <c r="O47" s="29">
        <v>68.66</v>
      </c>
      <c r="P47" s="28">
        <f>N47-O47</f>
        <v>1001.34</v>
      </c>
      <c r="Q47" s="30"/>
      <c r="R47" s="15">
        <v>15.61</v>
      </c>
      <c r="S47" s="31">
        <f>O47*R47</f>
        <v>1071.7826</v>
      </c>
      <c r="T47" s="32"/>
      <c r="U47" s="22">
        <v>9.9499999999999993</v>
      </c>
      <c r="V47" s="22">
        <f>AF47/O47</f>
        <v>16.303233323623655</v>
      </c>
      <c r="W47" s="33">
        <f>O47*V47</f>
        <v>1119.3800000000001</v>
      </c>
      <c r="X47" s="32"/>
      <c r="Y47" s="22">
        <v>33000</v>
      </c>
      <c r="Z47" s="22">
        <f>Y47/10000</f>
        <v>3.3</v>
      </c>
      <c r="AA47" s="33">
        <f>O47*Z47</f>
        <v>226.57799999999997</v>
      </c>
      <c r="AC47" s="34">
        <f>S47*0.5</f>
        <v>535.8913</v>
      </c>
      <c r="AD47" s="35">
        <f>AC47+S47</f>
        <v>1607.6739</v>
      </c>
      <c r="AF47" s="32">
        <v>1119.3800000000001</v>
      </c>
    </row>
    <row r="48" spans="1:32" ht="13.5" customHeight="1" x14ac:dyDescent="0.3">
      <c r="A48" s="36"/>
      <c r="B48" s="37"/>
      <c r="C48" s="36"/>
      <c r="D48" s="36"/>
      <c r="E48" s="38"/>
      <c r="F48" s="38"/>
      <c r="G48" s="38"/>
      <c r="H48" s="38"/>
      <c r="I48" s="38"/>
      <c r="J48" s="27"/>
      <c r="K48" s="38"/>
      <c r="L48" s="38"/>
      <c r="M48" s="38"/>
      <c r="N48" s="30"/>
      <c r="O48" s="30"/>
      <c r="P48" s="30"/>
      <c r="Q48" s="30"/>
      <c r="R48" s="15"/>
      <c r="U48" s="9"/>
      <c r="V48" s="9"/>
      <c r="Y48" s="22"/>
      <c r="Z48" s="22"/>
      <c r="AA48" s="22"/>
    </row>
    <row r="49" spans="1:32" ht="39" customHeight="1" x14ac:dyDescent="0.3">
      <c r="A49" s="1">
        <v>19</v>
      </c>
      <c r="B49" s="26" t="s">
        <v>49</v>
      </c>
      <c r="C49" s="1">
        <v>324</v>
      </c>
      <c r="D49" s="1">
        <v>232</v>
      </c>
      <c r="E49" s="27" t="s">
        <v>150</v>
      </c>
      <c r="F49" s="27" t="s">
        <v>151</v>
      </c>
      <c r="G49" s="27" t="s">
        <v>152</v>
      </c>
      <c r="H49" s="27" t="s">
        <v>153</v>
      </c>
      <c r="I49" s="27" t="s">
        <v>60</v>
      </c>
      <c r="J49" s="27" t="s">
        <v>53</v>
      </c>
      <c r="K49" s="1">
        <v>0</v>
      </c>
      <c r="L49" s="1">
        <v>16</v>
      </c>
      <c r="M49" s="1">
        <v>40</v>
      </c>
      <c r="N49" s="28">
        <v>1640</v>
      </c>
      <c r="O49" s="29">
        <v>64.06</v>
      </c>
      <c r="P49" s="28">
        <f>N49-O49</f>
        <v>1575.94</v>
      </c>
      <c r="Q49" s="30"/>
      <c r="R49" s="15">
        <v>15.61</v>
      </c>
      <c r="S49" s="31">
        <f>O49*R49</f>
        <v>999.97659999999996</v>
      </c>
      <c r="T49" s="32"/>
      <c r="U49" s="22">
        <v>15.25</v>
      </c>
      <c r="V49" s="22">
        <f>AF49/O49</f>
        <v>26.78161098969716</v>
      </c>
      <c r="W49" s="33">
        <f>O49*V49</f>
        <v>1715.63</v>
      </c>
      <c r="X49" s="32"/>
      <c r="Y49" s="22">
        <v>33000</v>
      </c>
      <c r="Z49" s="22">
        <f>Y49/10000</f>
        <v>3.3</v>
      </c>
      <c r="AA49" s="33">
        <f>O49*Z49</f>
        <v>211.398</v>
      </c>
      <c r="AC49" s="34">
        <f>S49*0.5</f>
        <v>499.98829999999998</v>
      </c>
      <c r="AD49" s="35">
        <f>AC49+S49</f>
        <v>1499.9648999999999</v>
      </c>
      <c r="AF49" s="32">
        <v>1715.63</v>
      </c>
    </row>
    <row r="50" spans="1:32" ht="39" customHeight="1" x14ac:dyDescent="0.3">
      <c r="B50" s="26"/>
      <c r="E50" s="27" t="s">
        <v>154</v>
      </c>
      <c r="F50" s="27" t="s">
        <v>155</v>
      </c>
      <c r="G50" s="27" t="s">
        <v>152</v>
      </c>
      <c r="H50" s="27" t="s">
        <v>156</v>
      </c>
      <c r="I50" s="27" t="s">
        <v>60</v>
      </c>
      <c r="J50" s="27"/>
      <c r="K50" s="27"/>
      <c r="L50" s="27"/>
      <c r="M50" s="27"/>
      <c r="N50" s="27"/>
      <c r="O50" s="27"/>
      <c r="P50" s="28"/>
      <c r="Q50" s="30"/>
      <c r="S50" s="31"/>
      <c r="T50" s="32"/>
      <c r="V50" s="22"/>
      <c r="W50" s="33"/>
      <c r="X50" s="32"/>
      <c r="Y50" s="22"/>
      <c r="Z50" s="22"/>
      <c r="AA50" s="33"/>
      <c r="AF50" s="32"/>
    </row>
    <row r="51" spans="1:32" ht="13.5" customHeight="1" x14ac:dyDescent="0.3">
      <c r="A51" s="36"/>
      <c r="B51" s="37"/>
      <c r="C51" s="36"/>
      <c r="D51" s="36"/>
      <c r="E51" s="38"/>
      <c r="F51" s="38"/>
      <c r="G51" s="38"/>
      <c r="H51" s="38"/>
      <c r="I51" s="38"/>
      <c r="J51" s="27"/>
      <c r="K51" s="38"/>
      <c r="L51" s="38"/>
      <c r="M51" s="38"/>
      <c r="N51" s="30"/>
      <c r="O51" s="30"/>
      <c r="P51" s="30"/>
      <c r="Q51" s="30"/>
      <c r="R51" s="15"/>
      <c r="U51" s="9"/>
      <c r="V51" s="9"/>
      <c r="Z51" s="9"/>
      <c r="AA51" s="9"/>
    </row>
    <row r="52" spans="1:32" ht="33.75" customHeight="1" x14ac:dyDescent="0.3">
      <c r="A52" s="1">
        <v>20</v>
      </c>
      <c r="B52" s="26" t="s">
        <v>49</v>
      </c>
      <c r="C52" s="1">
        <v>324</v>
      </c>
      <c r="D52" s="1">
        <v>233</v>
      </c>
      <c r="E52" s="1" t="s">
        <v>147</v>
      </c>
      <c r="F52" s="3" t="s">
        <v>148</v>
      </c>
      <c r="G52" s="1" t="s">
        <v>58</v>
      </c>
      <c r="H52" s="27" t="s">
        <v>149</v>
      </c>
      <c r="I52" s="27" t="s">
        <v>71</v>
      </c>
      <c r="J52" s="27" t="s">
        <v>53</v>
      </c>
      <c r="K52" s="1">
        <v>0</v>
      </c>
      <c r="L52" s="1">
        <v>16</v>
      </c>
      <c r="M52" s="1">
        <v>40</v>
      </c>
      <c r="N52" s="28">
        <v>500</v>
      </c>
      <c r="O52" s="29">
        <v>39.380000000000003</v>
      </c>
      <c r="P52" s="28">
        <f>N52-O52</f>
        <v>460.62</v>
      </c>
      <c r="Q52" s="30"/>
      <c r="R52" s="15">
        <v>15.61</v>
      </c>
      <c r="S52" s="31">
        <f>O52*R52</f>
        <v>614.72180000000003</v>
      </c>
      <c r="T52" s="32"/>
      <c r="U52" s="22">
        <v>6.51</v>
      </c>
      <c r="V52" s="22">
        <f>AF52/O52</f>
        <v>18.597765363128492</v>
      </c>
      <c r="W52" s="33">
        <f>O52*V52</f>
        <v>732.38</v>
      </c>
      <c r="X52" s="32"/>
      <c r="Y52" s="22">
        <v>33000</v>
      </c>
      <c r="Z52" s="22">
        <f>Y52/10000</f>
        <v>3.3</v>
      </c>
      <c r="AA52" s="33">
        <f>O52*Z52</f>
        <v>129.95400000000001</v>
      </c>
      <c r="AC52" s="34">
        <f>S52*0.5</f>
        <v>307.36090000000002</v>
      </c>
      <c r="AD52" s="35">
        <f>AC52+S52</f>
        <v>922.08270000000005</v>
      </c>
      <c r="AF52" s="32">
        <v>732.38</v>
      </c>
    </row>
    <row r="53" spans="1:32" ht="13.5" customHeight="1" x14ac:dyDescent="0.3">
      <c r="A53" s="36"/>
      <c r="B53" s="37"/>
      <c r="C53" s="36"/>
      <c r="D53" s="36"/>
      <c r="E53" s="38"/>
      <c r="F53" s="38"/>
      <c r="G53" s="38"/>
      <c r="H53" s="38"/>
      <c r="I53" s="38"/>
      <c r="J53" s="27"/>
      <c r="K53" s="38"/>
      <c r="L53" s="38"/>
      <c r="M53" s="38"/>
      <c r="N53" s="30"/>
      <c r="O53" s="30"/>
      <c r="P53" s="30"/>
      <c r="Q53" s="30"/>
      <c r="R53" s="15"/>
      <c r="U53" s="9"/>
      <c r="V53" s="9"/>
      <c r="Z53" s="9"/>
      <c r="AA53" s="9"/>
    </row>
    <row r="54" spans="1:32" ht="33.75" customHeight="1" x14ac:dyDescent="0.3">
      <c r="A54" s="1">
        <v>21</v>
      </c>
      <c r="B54" s="26" t="s">
        <v>49</v>
      </c>
      <c r="C54" s="1">
        <v>324</v>
      </c>
      <c r="D54" s="1">
        <v>234</v>
      </c>
      <c r="E54" s="27" t="s">
        <v>157</v>
      </c>
      <c r="F54" s="27" t="s">
        <v>158</v>
      </c>
      <c r="G54" s="1" t="s">
        <v>58</v>
      </c>
      <c r="H54" s="27" t="s">
        <v>159</v>
      </c>
      <c r="I54" s="27" t="s">
        <v>71</v>
      </c>
      <c r="J54" s="27" t="s">
        <v>90</v>
      </c>
      <c r="K54" s="1">
        <v>0</v>
      </c>
      <c r="L54" s="1" t="s">
        <v>104</v>
      </c>
      <c r="M54" s="1">
        <v>30</v>
      </c>
      <c r="N54" s="28">
        <v>730</v>
      </c>
      <c r="O54" s="29">
        <v>109.62</v>
      </c>
      <c r="P54" s="28">
        <f>N54-O54</f>
        <v>620.38</v>
      </c>
      <c r="Q54" s="30"/>
      <c r="R54" s="15">
        <v>15.61</v>
      </c>
      <c r="S54" s="31">
        <f>O54*R54</f>
        <v>1711.1682000000001</v>
      </c>
      <c r="T54" s="32"/>
      <c r="U54" s="22">
        <v>4.1500000000000004</v>
      </c>
      <c r="V54" s="22">
        <f>AF54/O54</f>
        <v>4.2590768108009485</v>
      </c>
      <c r="W54" s="33">
        <f>O54*V54</f>
        <v>466.88</v>
      </c>
      <c r="X54" s="32"/>
      <c r="Y54" s="22">
        <v>33000</v>
      </c>
      <c r="Z54" s="22">
        <f>Y54/10000</f>
        <v>3.3</v>
      </c>
      <c r="AA54" s="33">
        <f>O54*Z54</f>
        <v>361.74599999999998</v>
      </c>
      <c r="AC54" s="34">
        <f>S54*0.5</f>
        <v>855.58410000000003</v>
      </c>
      <c r="AD54" s="35">
        <f>AC54+S54</f>
        <v>2566.7523000000001</v>
      </c>
      <c r="AF54" s="32">
        <v>466.88</v>
      </c>
    </row>
    <row r="55" spans="1:32" ht="13.5" customHeight="1" x14ac:dyDescent="0.3">
      <c r="A55" s="36"/>
      <c r="B55" s="37"/>
      <c r="C55" s="36"/>
      <c r="D55" s="36"/>
      <c r="E55" s="38"/>
      <c r="F55" s="38"/>
      <c r="G55" s="38"/>
      <c r="H55" s="38"/>
      <c r="I55" s="38"/>
      <c r="J55" s="27"/>
      <c r="K55" s="38"/>
      <c r="L55" s="38"/>
      <c r="M55" s="38"/>
      <c r="N55" s="30"/>
      <c r="O55" s="30"/>
      <c r="P55" s="30"/>
      <c r="Q55" s="30"/>
      <c r="R55" s="15"/>
      <c r="U55" s="22"/>
      <c r="V55" s="9"/>
      <c r="Y55" s="22"/>
      <c r="Z55" s="22"/>
      <c r="AA55" s="33"/>
    </row>
    <row r="56" spans="1:32" ht="33" customHeight="1" x14ac:dyDescent="0.3">
      <c r="A56" s="1">
        <v>22</v>
      </c>
      <c r="B56" s="26" t="s">
        <v>49</v>
      </c>
      <c r="C56" s="1">
        <v>324</v>
      </c>
      <c r="D56" s="1">
        <v>238</v>
      </c>
      <c r="E56" s="27" t="s">
        <v>160</v>
      </c>
      <c r="F56" s="27" t="s">
        <v>161</v>
      </c>
      <c r="G56" s="1" t="s">
        <v>58</v>
      </c>
      <c r="H56" s="27" t="s">
        <v>162</v>
      </c>
      <c r="I56" s="27" t="s">
        <v>71</v>
      </c>
      <c r="J56" s="27" t="s">
        <v>90</v>
      </c>
      <c r="K56" s="1">
        <v>0</v>
      </c>
      <c r="L56" s="1" t="s">
        <v>63</v>
      </c>
      <c r="M56" s="1">
        <v>70</v>
      </c>
      <c r="N56" s="28">
        <v>670</v>
      </c>
      <c r="O56" s="29">
        <v>81.41</v>
      </c>
      <c r="P56" s="28">
        <f>N56-O56</f>
        <v>588.59</v>
      </c>
      <c r="Q56" s="30"/>
      <c r="R56" s="15">
        <v>15.61</v>
      </c>
      <c r="S56" s="31">
        <f>O56*R56</f>
        <v>1270.8100999999999</v>
      </c>
      <c r="T56" s="32"/>
      <c r="U56" s="22">
        <v>3.81</v>
      </c>
      <c r="V56" s="22">
        <f>AF56/O56</f>
        <v>5.2650780002456701</v>
      </c>
      <c r="W56" s="33">
        <f>O56*V56</f>
        <v>428.63</v>
      </c>
      <c r="X56" s="32"/>
      <c r="Y56" s="22">
        <v>33000</v>
      </c>
      <c r="Z56" s="22">
        <f>Y56/10000</f>
        <v>3.3</v>
      </c>
      <c r="AA56" s="33">
        <f>O56*Z56</f>
        <v>268.65299999999996</v>
      </c>
      <c r="AC56" s="34">
        <f>S56*0.5</f>
        <v>635.40504999999996</v>
      </c>
      <c r="AD56" s="35">
        <f>AC56+S56</f>
        <v>1906.21515</v>
      </c>
      <c r="AF56" s="32">
        <v>428.63</v>
      </c>
    </row>
    <row r="57" spans="1:32" ht="13.5" customHeight="1" x14ac:dyDescent="0.3">
      <c r="A57" s="36"/>
      <c r="B57" s="37"/>
      <c r="C57" s="36"/>
      <c r="D57" s="36"/>
      <c r="E57" s="38"/>
      <c r="F57" s="38"/>
      <c r="G57" s="38"/>
      <c r="H57" s="38"/>
      <c r="I57" s="38"/>
      <c r="J57" s="27"/>
      <c r="K57" s="38"/>
      <c r="L57" s="38"/>
      <c r="M57" s="38"/>
      <c r="N57" s="30"/>
      <c r="O57" s="30"/>
      <c r="P57" s="30"/>
      <c r="Q57" s="30"/>
      <c r="R57" s="15" t="s">
        <v>29</v>
      </c>
      <c r="U57" s="22" t="s">
        <v>29</v>
      </c>
      <c r="V57" s="9"/>
      <c r="Z57" s="9"/>
      <c r="AA57" s="9"/>
    </row>
    <row r="58" spans="1:32" ht="36.75" customHeight="1" x14ac:dyDescent="0.3">
      <c r="A58" s="1">
        <v>23</v>
      </c>
      <c r="B58" s="26" t="s">
        <v>49</v>
      </c>
      <c r="C58" s="1" t="s">
        <v>163</v>
      </c>
      <c r="D58" s="1">
        <v>239</v>
      </c>
      <c r="E58" s="27" t="s">
        <v>160</v>
      </c>
      <c r="F58" s="27" t="s">
        <v>161</v>
      </c>
      <c r="G58" s="1" t="s">
        <v>58</v>
      </c>
      <c r="H58" s="27" t="s">
        <v>162</v>
      </c>
      <c r="I58" s="27" t="s">
        <v>71</v>
      </c>
      <c r="J58" s="27" t="s">
        <v>90</v>
      </c>
      <c r="K58" s="1">
        <v>0</v>
      </c>
      <c r="L58" s="1">
        <v>16</v>
      </c>
      <c r="M58" s="1">
        <v>70</v>
      </c>
      <c r="N58" s="28">
        <v>1670</v>
      </c>
      <c r="O58" s="29">
        <v>79.75</v>
      </c>
      <c r="P58" s="28">
        <f>N58-O58</f>
        <v>1590.25</v>
      </c>
      <c r="Q58" s="30"/>
      <c r="R58" s="15">
        <v>15.61</v>
      </c>
      <c r="S58" s="31">
        <f>O58*R58</f>
        <v>1244.8975</v>
      </c>
      <c r="T58" s="32"/>
      <c r="U58" s="22">
        <v>9.49</v>
      </c>
      <c r="V58" s="22">
        <f>AF58/O58</f>
        <v>13.387210031347964</v>
      </c>
      <c r="W58" s="33">
        <f>O58*V58</f>
        <v>1067.6300000000001</v>
      </c>
      <c r="X58" s="32"/>
      <c r="Y58" s="22">
        <v>33000</v>
      </c>
      <c r="Z58" s="22">
        <f>Y58/10000</f>
        <v>3.3</v>
      </c>
      <c r="AA58" s="33">
        <f>O58*Z58</f>
        <v>263.17500000000001</v>
      </c>
      <c r="AC58" s="34">
        <f>S58*0.5</f>
        <v>622.44875000000002</v>
      </c>
      <c r="AD58" s="35">
        <f>AC58+S58</f>
        <v>1867.3462500000001</v>
      </c>
      <c r="AF58" s="32">
        <v>1067.6300000000001</v>
      </c>
    </row>
    <row r="59" spans="1:32" ht="13.5" customHeight="1" x14ac:dyDescent="0.3">
      <c r="A59" s="36"/>
      <c r="B59" s="37"/>
      <c r="C59" s="36"/>
      <c r="D59" s="36"/>
      <c r="E59" s="38"/>
      <c r="F59" s="38"/>
      <c r="G59" s="38"/>
      <c r="H59" s="38"/>
      <c r="I59" s="38"/>
      <c r="J59" s="27"/>
      <c r="K59" s="38"/>
      <c r="L59" s="38"/>
      <c r="M59" s="38"/>
      <c r="N59" s="30"/>
      <c r="O59" s="30"/>
      <c r="P59" s="30"/>
      <c r="Q59" s="30"/>
      <c r="V59" s="9"/>
      <c r="Z59" s="9"/>
      <c r="AA59" s="9"/>
    </row>
    <row r="60" spans="1:32" ht="36" customHeight="1" x14ac:dyDescent="0.3">
      <c r="A60" s="1">
        <v>24</v>
      </c>
      <c r="B60" s="26" t="s">
        <v>49</v>
      </c>
      <c r="C60" s="1">
        <v>324</v>
      </c>
      <c r="D60" s="1">
        <v>245</v>
      </c>
      <c r="E60" s="27" t="s">
        <v>160</v>
      </c>
      <c r="F60" s="27" t="s">
        <v>161</v>
      </c>
      <c r="G60" s="1" t="s">
        <v>58</v>
      </c>
      <c r="H60" s="27" t="s">
        <v>162</v>
      </c>
      <c r="I60" s="27" t="s">
        <v>71</v>
      </c>
      <c r="J60" s="27" t="s">
        <v>90</v>
      </c>
      <c r="K60" s="1">
        <v>0</v>
      </c>
      <c r="L60" s="1" t="s">
        <v>63</v>
      </c>
      <c r="M60" s="1">
        <v>30</v>
      </c>
      <c r="N60" s="28">
        <v>630</v>
      </c>
      <c r="O60" s="29">
        <v>53.02</v>
      </c>
      <c r="P60" s="28">
        <f>N60-O60</f>
        <v>576.98</v>
      </c>
      <c r="Q60" s="30"/>
      <c r="R60" s="15">
        <v>15.61</v>
      </c>
      <c r="S60" s="31">
        <f>O60*R60</f>
        <v>827.6422</v>
      </c>
      <c r="T60" s="32"/>
      <c r="U60" s="22">
        <v>3.58</v>
      </c>
      <c r="V60" s="22">
        <f>AF60/O60</f>
        <v>7.5961901169370041</v>
      </c>
      <c r="W60" s="33">
        <f>O60*V60</f>
        <v>402.75</v>
      </c>
      <c r="X60" s="32"/>
      <c r="Y60" s="22">
        <v>33000</v>
      </c>
      <c r="Z60" s="22">
        <f>Y60/10000</f>
        <v>3.3</v>
      </c>
      <c r="AA60" s="33">
        <f>O60*Z60</f>
        <v>174.96600000000001</v>
      </c>
      <c r="AC60" s="34">
        <f>S60*0.5</f>
        <v>413.8211</v>
      </c>
      <c r="AD60" s="35">
        <f>AC60+S60</f>
        <v>1241.4632999999999</v>
      </c>
      <c r="AF60" s="32">
        <v>402.75</v>
      </c>
    </row>
    <row r="61" spans="1:32" ht="13.5" customHeight="1" x14ac:dyDescent="0.3">
      <c r="A61" s="36"/>
      <c r="B61" s="37"/>
      <c r="C61" s="36"/>
      <c r="D61" s="36"/>
      <c r="E61" s="38"/>
      <c r="F61" s="38"/>
      <c r="G61" s="38"/>
      <c r="H61" s="38"/>
      <c r="I61" s="38"/>
      <c r="J61" s="27"/>
      <c r="K61" s="38"/>
      <c r="L61" s="38"/>
      <c r="M61" s="38"/>
      <c r="N61" s="30"/>
      <c r="O61" s="30"/>
      <c r="P61" s="30"/>
      <c r="Q61" s="30"/>
      <c r="V61" s="9"/>
      <c r="Z61" s="9"/>
      <c r="AA61" s="9"/>
    </row>
    <row r="62" spans="1:32" ht="36" customHeight="1" x14ac:dyDescent="0.3">
      <c r="A62" s="1">
        <v>25</v>
      </c>
      <c r="B62" s="26" t="s">
        <v>49</v>
      </c>
      <c r="C62" s="1">
        <v>324</v>
      </c>
      <c r="D62" s="1">
        <v>247</v>
      </c>
      <c r="E62" s="27" t="s">
        <v>164</v>
      </c>
      <c r="F62" s="27" t="s">
        <v>165</v>
      </c>
      <c r="G62" s="1" t="s">
        <v>58</v>
      </c>
      <c r="H62" s="27" t="s">
        <v>166</v>
      </c>
      <c r="I62" s="27" t="s">
        <v>167</v>
      </c>
      <c r="J62" s="27" t="s">
        <v>90</v>
      </c>
      <c r="K62" s="1">
        <v>0</v>
      </c>
      <c r="L62" s="1" t="s">
        <v>168</v>
      </c>
      <c r="M62" s="1">
        <v>90</v>
      </c>
      <c r="N62" s="28">
        <v>590</v>
      </c>
      <c r="O62" s="29">
        <v>26.12</v>
      </c>
      <c r="P62" s="28">
        <f>N62-O62</f>
        <v>563.88</v>
      </c>
      <c r="Q62" s="30"/>
      <c r="R62" s="15">
        <v>15.61</v>
      </c>
      <c r="S62" s="31">
        <f>O62*R62</f>
        <v>407.73320000000001</v>
      </c>
      <c r="T62" s="32"/>
      <c r="U62" s="22">
        <v>3.35</v>
      </c>
      <c r="V62" s="22">
        <f>AF62/O62</f>
        <v>14.428790199081163</v>
      </c>
      <c r="W62" s="33">
        <f>O62*V62</f>
        <v>376.88</v>
      </c>
      <c r="X62" s="32"/>
      <c r="Y62" s="22">
        <v>33000</v>
      </c>
      <c r="Z62" s="22">
        <f>Y62/10000</f>
        <v>3.3</v>
      </c>
      <c r="AA62" s="33">
        <f>O62*Z62</f>
        <v>86.195999999999998</v>
      </c>
      <c r="AC62" s="34">
        <f>S62*0.5</f>
        <v>203.86660000000001</v>
      </c>
      <c r="AD62" s="35">
        <f>AC62+S62</f>
        <v>611.59979999999996</v>
      </c>
      <c r="AF62" s="32">
        <v>376.88</v>
      </c>
    </row>
    <row r="63" spans="1:32" ht="13.5" customHeight="1" x14ac:dyDescent="0.3">
      <c r="A63" s="36"/>
      <c r="B63" s="37"/>
      <c r="C63" s="36"/>
      <c r="D63" s="36"/>
      <c r="E63" s="38"/>
      <c r="F63" s="38"/>
      <c r="G63" s="38"/>
      <c r="H63" s="38"/>
      <c r="I63" s="38"/>
      <c r="J63" s="27"/>
      <c r="K63" s="38"/>
      <c r="L63" s="38"/>
      <c r="M63" s="38"/>
      <c r="N63" s="30"/>
      <c r="O63" s="30"/>
      <c r="P63" s="30"/>
      <c r="Q63" s="30"/>
      <c r="V63" s="9"/>
      <c r="Z63" s="9"/>
      <c r="AA63" s="9"/>
    </row>
    <row r="64" spans="1:32" ht="42.75" customHeight="1" x14ac:dyDescent="0.3">
      <c r="A64" s="1">
        <v>26</v>
      </c>
      <c r="B64" s="26" t="s">
        <v>49</v>
      </c>
      <c r="C64" s="1">
        <v>324</v>
      </c>
      <c r="D64" s="1">
        <v>250</v>
      </c>
      <c r="E64" s="27" t="s">
        <v>169</v>
      </c>
      <c r="F64" s="27" t="s">
        <v>170</v>
      </c>
      <c r="G64" s="1" t="s">
        <v>58</v>
      </c>
      <c r="H64" s="27" t="s">
        <v>171</v>
      </c>
      <c r="I64" s="27" t="s">
        <v>172</v>
      </c>
      <c r="J64" s="27" t="s">
        <v>90</v>
      </c>
      <c r="K64" s="1">
        <v>0</v>
      </c>
      <c r="L64" s="1">
        <v>19</v>
      </c>
      <c r="M64" s="1">
        <v>80</v>
      </c>
      <c r="N64" s="28">
        <v>1980</v>
      </c>
      <c r="O64" s="29">
        <v>74.540000000000006</v>
      </c>
      <c r="P64" s="28">
        <f>N64-O64</f>
        <v>1905.46</v>
      </c>
      <c r="Q64" s="30"/>
      <c r="R64" s="15">
        <v>15.61</v>
      </c>
      <c r="S64" s="31">
        <f>O64*R64</f>
        <v>1163.5694000000001</v>
      </c>
      <c r="T64" s="32"/>
      <c r="U64" s="22">
        <v>11.25</v>
      </c>
      <c r="V64" s="22">
        <f>AF64/O64</f>
        <v>16.979205795546015</v>
      </c>
      <c r="W64" s="33">
        <f>O64*V64</f>
        <v>1265.6300000000001</v>
      </c>
      <c r="X64" s="32"/>
      <c r="Y64" s="22">
        <v>33000</v>
      </c>
      <c r="Z64" s="22">
        <f>Y64/10000</f>
        <v>3.3</v>
      </c>
      <c r="AA64" s="33">
        <f>O64*Z64</f>
        <v>245.982</v>
      </c>
      <c r="AC64" s="34">
        <f>S64*0.5</f>
        <v>581.78470000000004</v>
      </c>
      <c r="AD64" s="35">
        <f>AC64+S64</f>
        <v>1745.3541</v>
      </c>
      <c r="AF64" s="32">
        <v>1265.6300000000001</v>
      </c>
    </row>
    <row r="65" spans="1:32" ht="13.5" customHeight="1" x14ac:dyDescent="0.3">
      <c r="A65" s="36"/>
      <c r="B65" s="37"/>
      <c r="C65" s="36"/>
      <c r="D65" s="36"/>
      <c r="E65" s="38"/>
      <c r="F65" s="38"/>
      <c r="G65" s="38"/>
      <c r="H65" s="38"/>
      <c r="I65" s="38"/>
      <c r="J65" s="27"/>
      <c r="K65" s="38"/>
      <c r="L65" s="38"/>
      <c r="M65" s="38"/>
      <c r="N65" s="30"/>
      <c r="O65" s="30"/>
      <c r="P65" s="30"/>
      <c r="Q65" s="30"/>
      <c r="V65" s="9"/>
      <c r="Z65" s="9"/>
      <c r="AA65" s="9"/>
    </row>
    <row r="66" spans="1:32" ht="36" customHeight="1" x14ac:dyDescent="0.3">
      <c r="A66" s="1">
        <v>27</v>
      </c>
      <c r="B66" s="26" t="s">
        <v>49</v>
      </c>
      <c r="C66" s="1">
        <v>324</v>
      </c>
      <c r="D66" s="1">
        <v>253</v>
      </c>
      <c r="E66" s="27" t="s">
        <v>173</v>
      </c>
      <c r="F66" s="27" t="s">
        <v>174</v>
      </c>
      <c r="G66" s="1" t="s">
        <v>58</v>
      </c>
      <c r="H66" s="27" t="s">
        <v>175</v>
      </c>
      <c r="I66" s="27" t="s">
        <v>176</v>
      </c>
      <c r="J66" s="27" t="s">
        <v>177</v>
      </c>
      <c r="K66" s="1">
        <v>0</v>
      </c>
      <c r="L66" s="1" t="s">
        <v>178</v>
      </c>
      <c r="M66" s="1">
        <v>30</v>
      </c>
      <c r="N66" s="28">
        <v>330</v>
      </c>
      <c r="O66" s="29">
        <v>0.57999999999999996</v>
      </c>
      <c r="P66" s="28">
        <f>N66-O66</f>
        <v>329.42</v>
      </c>
      <c r="Q66" s="30"/>
      <c r="R66" s="15">
        <v>15.61</v>
      </c>
      <c r="S66" s="31">
        <f>O66*R66</f>
        <v>9.053799999999999</v>
      </c>
      <c r="T66" s="32"/>
      <c r="U66" s="22">
        <v>7.0000000000000007E-2</v>
      </c>
      <c r="V66" s="22">
        <f>AF66/O66</f>
        <v>13.586206896551724</v>
      </c>
      <c r="W66" s="33">
        <f>O66*V66</f>
        <v>7.88</v>
      </c>
      <c r="X66" s="32"/>
      <c r="Y66" s="22">
        <v>4000</v>
      </c>
      <c r="Z66" s="22">
        <f>Y66/10000</f>
        <v>0.4</v>
      </c>
      <c r="AA66" s="33">
        <f>O66*Z66</f>
        <v>0.23199999999999998</v>
      </c>
      <c r="AC66" s="34">
        <f>S66*0.5</f>
        <v>4.5268999999999995</v>
      </c>
      <c r="AD66" s="35">
        <f>AC66+S66</f>
        <v>13.580699999999998</v>
      </c>
      <c r="AF66" s="32">
        <v>7.88</v>
      </c>
    </row>
    <row r="67" spans="1:32" ht="36" customHeight="1" x14ac:dyDescent="0.3">
      <c r="B67" s="26"/>
      <c r="E67" s="27" t="s">
        <v>179</v>
      </c>
      <c r="F67" s="27" t="s">
        <v>180</v>
      </c>
      <c r="G67" s="1" t="s">
        <v>58</v>
      </c>
      <c r="H67" s="27" t="s">
        <v>175</v>
      </c>
      <c r="I67" s="27" t="s">
        <v>176</v>
      </c>
      <c r="J67" s="27"/>
      <c r="K67" s="27"/>
      <c r="L67" s="27"/>
      <c r="M67" s="27"/>
      <c r="N67" s="28"/>
      <c r="O67" s="28"/>
      <c r="P67" s="28"/>
      <c r="Q67" s="30"/>
      <c r="V67" s="9"/>
      <c r="Z67" s="9"/>
      <c r="AA67" s="9"/>
    </row>
    <row r="68" spans="1:32" ht="36" customHeight="1" x14ac:dyDescent="0.3">
      <c r="B68" s="26"/>
      <c r="E68" s="27" t="s">
        <v>181</v>
      </c>
      <c r="F68" s="27" t="s">
        <v>182</v>
      </c>
      <c r="G68" s="1" t="s">
        <v>58</v>
      </c>
      <c r="H68" s="27" t="s">
        <v>175</v>
      </c>
      <c r="I68" s="27" t="s">
        <v>176</v>
      </c>
      <c r="J68" s="27"/>
      <c r="K68" s="27"/>
      <c r="L68" s="27"/>
      <c r="M68" s="27"/>
      <c r="N68" s="28"/>
      <c r="O68" s="28"/>
      <c r="P68" s="28"/>
      <c r="Q68" s="30"/>
      <c r="R68" s="15"/>
      <c r="U68" s="9"/>
      <c r="V68" s="9"/>
      <c r="Z68" s="9"/>
      <c r="AA68" s="9"/>
    </row>
    <row r="69" spans="1:32" ht="36" customHeight="1" x14ac:dyDescent="0.3">
      <c r="B69" s="26"/>
      <c r="E69" s="27" t="s">
        <v>183</v>
      </c>
      <c r="F69" s="27" t="s">
        <v>184</v>
      </c>
      <c r="G69" s="1" t="s">
        <v>58</v>
      </c>
      <c r="H69" s="27" t="s">
        <v>175</v>
      </c>
      <c r="I69" s="27" t="s">
        <v>176</v>
      </c>
      <c r="J69" s="27"/>
      <c r="K69" s="27"/>
      <c r="L69" s="27"/>
      <c r="M69" s="27"/>
      <c r="N69" s="28"/>
      <c r="O69" s="28"/>
      <c r="P69" s="28"/>
      <c r="Q69" s="30"/>
      <c r="R69" s="15"/>
      <c r="U69" s="22"/>
      <c r="V69" s="9"/>
      <c r="Z69" s="9"/>
      <c r="AA69" s="9"/>
    </row>
    <row r="70" spans="1:32" ht="36" customHeight="1" x14ac:dyDescent="0.3">
      <c r="B70" s="26"/>
      <c r="E70" s="27" t="s">
        <v>185</v>
      </c>
      <c r="F70" s="27" t="s">
        <v>186</v>
      </c>
      <c r="G70" s="1" t="s">
        <v>58</v>
      </c>
      <c r="H70" s="27" t="s">
        <v>175</v>
      </c>
      <c r="I70" s="27" t="s">
        <v>176</v>
      </c>
      <c r="J70" s="27"/>
      <c r="K70" s="27"/>
      <c r="L70" s="27"/>
      <c r="M70" s="27"/>
      <c r="N70" s="28"/>
      <c r="O70" s="28"/>
      <c r="P70" s="28"/>
      <c r="Q70" s="30"/>
      <c r="R70" s="15"/>
      <c r="U70" s="9"/>
      <c r="V70" s="9"/>
      <c r="Z70" s="9"/>
      <c r="AA70" s="9"/>
    </row>
    <row r="71" spans="1:32" ht="36" customHeight="1" x14ac:dyDescent="0.3">
      <c r="B71" s="26"/>
      <c r="E71" s="27" t="s">
        <v>187</v>
      </c>
      <c r="F71" s="27" t="s">
        <v>188</v>
      </c>
      <c r="G71" s="1" t="s">
        <v>58</v>
      </c>
      <c r="H71" s="27" t="s">
        <v>175</v>
      </c>
      <c r="I71" s="27" t="s">
        <v>176</v>
      </c>
      <c r="J71" s="27"/>
      <c r="K71" s="27"/>
      <c r="L71" s="27"/>
      <c r="M71" s="27"/>
      <c r="N71" s="28"/>
      <c r="O71" s="28"/>
      <c r="P71" s="28"/>
      <c r="Q71" s="30"/>
      <c r="R71" s="15"/>
      <c r="U71" s="22"/>
      <c r="V71" s="9"/>
      <c r="Z71" s="9"/>
      <c r="AA71" s="9"/>
    </row>
    <row r="72" spans="1:32" ht="36" customHeight="1" x14ac:dyDescent="0.3">
      <c r="B72" s="26"/>
      <c r="E72" s="27" t="s">
        <v>189</v>
      </c>
      <c r="F72" s="27" t="s">
        <v>190</v>
      </c>
      <c r="G72" s="1" t="s">
        <v>58</v>
      </c>
      <c r="H72" s="27" t="s">
        <v>175</v>
      </c>
      <c r="I72" s="27" t="s">
        <v>176</v>
      </c>
      <c r="J72" s="27"/>
      <c r="K72" s="27"/>
      <c r="L72" s="27"/>
      <c r="M72" s="27"/>
      <c r="N72" s="28"/>
      <c r="O72" s="28"/>
      <c r="P72" s="28"/>
      <c r="Q72" s="30"/>
      <c r="R72" s="15"/>
      <c r="U72" s="9"/>
      <c r="V72" s="9"/>
      <c r="Z72" s="9"/>
      <c r="AA72" s="9"/>
    </row>
    <row r="73" spans="1:32" ht="36" customHeight="1" x14ac:dyDescent="0.3">
      <c r="B73" s="26"/>
      <c r="E73" s="27" t="s">
        <v>191</v>
      </c>
      <c r="F73" s="27" t="s">
        <v>192</v>
      </c>
      <c r="G73" s="1" t="s">
        <v>58</v>
      </c>
      <c r="H73" s="27" t="s">
        <v>193</v>
      </c>
      <c r="I73" s="27" t="s">
        <v>194</v>
      </c>
      <c r="J73" s="27"/>
      <c r="K73" s="27"/>
      <c r="L73" s="27"/>
      <c r="M73" s="27"/>
      <c r="N73" s="28"/>
      <c r="O73" s="28"/>
      <c r="P73" s="28"/>
      <c r="Q73" s="30"/>
      <c r="R73" s="15"/>
      <c r="U73" s="9"/>
      <c r="V73" s="9"/>
      <c r="Z73" s="9"/>
      <c r="AA73" s="9"/>
    </row>
    <row r="74" spans="1:32" ht="36" customHeight="1" x14ac:dyDescent="0.3">
      <c r="B74" s="26"/>
      <c r="E74" s="27" t="s">
        <v>150</v>
      </c>
      <c r="F74" s="27" t="s">
        <v>151</v>
      </c>
      <c r="G74" s="27" t="s">
        <v>152</v>
      </c>
      <c r="H74" s="27" t="s">
        <v>153</v>
      </c>
      <c r="I74" s="27" t="s">
        <v>194</v>
      </c>
      <c r="J74" s="27"/>
      <c r="K74" s="27"/>
      <c r="L74" s="27"/>
      <c r="M74" s="27"/>
      <c r="N74" s="28"/>
      <c r="O74" s="28"/>
      <c r="P74" s="28"/>
      <c r="Q74" s="30"/>
      <c r="R74" s="15"/>
      <c r="U74" s="9"/>
      <c r="V74" s="9"/>
      <c r="Z74" s="9"/>
      <c r="AA74" s="9"/>
    </row>
    <row r="75" spans="1:32" ht="13.5" customHeight="1" x14ac:dyDescent="0.3">
      <c r="A75" s="36"/>
      <c r="B75" s="37"/>
      <c r="C75" s="36"/>
      <c r="D75" s="36"/>
      <c r="E75" s="38"/>
      <c r="F75" s="38"/>
      <c r="G75" s="38"/>
      <c r="H75" s="38"/>
      <c r="I75" s="38"/>
      <c r="J75" s="27"/>
      <c r="K75" s="38"/>
      <c r="L75" s="38"/>
      <c r="M75" s="38"/>
      <c r="N75" s="30"/>
      <c r="O75" s="30"/>
      <c r="P75" s="30"/>
      <c r="Q75" s="30"/>
      <c r="R75" s="15"/>
      <c r="U75" s="9"/>
      <c r="V75" s="9"/>
      <c r="Z75" s="9"/>
      <c r="AA75" s="9"/>
    </row>
    <row r="76" spans="1:32" ht="33" customHeight="1" x14ac:dyDescent="0.3">
      <c r="A76" s="1">
        <v>28</v>
      </c>
      <c r="B76" s="26" t="s">
        <v>49</v>
      </c>
      <c r="C76" s="1">
        <v>324</v>
      </c>
      <c r="D76" s="1">
        <v>287</v>
      </c>
      <c r="E76" s="27" t="s">
        <v>195</v>
      </c>
      <c r="F76" s="27" t="s">
        <v>196</v>
      </c>
      <c r="G76" s="1" t="s">
        <v>58</v>
      </c>
      <c r="H76" s="27" t="s">
        <v>197</v>
      </c>
      <c r="I76" s="27" t="s">
        <v>71</v>
      </c>
      <c r="J76" s="27" t="s">
        <v>79</v>
      </c>
      <c r="K76" s="27" t="s">
        <v>62</v>
      </c>
      <c r="L76" s="27" t="s">
        <v>198</v>
      </c>
      <c r="M76" s="27" t="s">
        <v>105</v>
      </c>
      <c r="N76" s="28">
        <v>3210</v>
      </c>
      <c r="O76" s="29">
        <v>471.34</v>
      </c>
      <c r="P76" s="28">
        <f>N76-O76</f>
        <v>2738.66</v>
      </c>
      <c r="Q76" s="30"/>
      <c r="R76" s="15">
        <v>15.61</v>
      </c>
      <c r="S76" s="31">
        <f>O76*R76</f>
        <v>7357.6173999999992</v>
      </c>
      <c r="T76" s="32"/>
      <c r="U76" s="22">
        <v>10.78</v>
      </c>
      <c r="V76" s="22">
        <f>AF76/O76</f>
        <v>2.5729834090041162</v>
      </c>
      <c r="W76" s="33">
        <f>O76*V76</f>
        <v>1212.75</v>
      </c>
      <c r="X76" s="32"/>
      <c r="Y76" s="22">
        <v>21000</v>
      </c>
      <c r="Z76" s="22">
        <f>Y76/10000</f>
        <v>2.1</v>
      </c>
      <c r="AA76" s="33">
        <f>O76*Z76</f>
        <v>989.81399999999996</v>
      </c>
      <c r="AC76" s="34">
        <f>S76*0.5</f>
        <v>3678.8086999999996</v>
      </c>
      <c r="AD76" s="35">
        <f>AC76+S76</f>
        <v>11036.426099999999</v>
      </c>
      <c r="AF76" s="32">
        <v>1212.75</v>
      </c>
    </row>
    <row r="77" spans="1:32" ht="13.5" customHeight="1" x14ac:dyDescent="0.3">
      <c r="A77" s="36"/>
      <c r="B77" s="37"/>
      <c r="C77" s="36"/>
      <c r="D77" s="36"/>
      <c r="E77" s="38"/>
      <c r="F77" s="38"/>
      <c r="G77" s="38"/>
      <c r="H77" s="38"/>
      <c r="I77" s="38"/>
      <c r="J77" s="27"/>
      <c r="K77" s="38"/>
      <c r="L77" s="38"/>
      <c r="M77" s="38"/>
      <c r="N77" s="30"/>
      <c r="O77" s="30"/>
      <c r="P77" s="30"/>
      <c r="Q77" s="30"/>
      <c r="R77" s="15"/>
      <c r="U77" s="9"/>
      <c r="V77" s="9"/>
      <c r="Z77" s="9"/>
      <c r="AA77" s="9"/>
    </row>
    <row r="78" spans="1:32" ht="32.25" customHeight="1" x14ac:dyDescent="0.3">
      <c r="A78" s="1">
        <v>29</v>
      </c>
      <c r="B78" s="26" t="s">
        <v>49</v>
      </c>
      <c r="C78" s="1">
        <v>324</v>
      </c>
      <c r="D78" s="1">
        <v>307</v>
      </c>
      <c r="E78" s="27" t="s">
        <v>125</v>
      </c>
      <c r="F78" s="27" t="s">
        <v>126</v>
      </c>
      <c r="G78" s="1" t="s">
        <v>58</v>
      </c>
      <c r="H78" s="27" t="s">
        <v>199</v>
      </c>
      <c r="I78" s="27" t="s">
        <v>200</v>
      </c>
      <c r="J78" s="27" t="s">
        <v>90</v>
      </c>
      <c r="K78" s="27" t="s">
        <v>62</v>
      </c>
      <c r="L78" s="27" t="s">
        <v>201</v>
      </c>
      <c r="M78" s="27" t="s">
        <v>85</v>
      </c>
      <c r="N78" s="28">
        <v>1970</v>
      </c>
      <c r="O78" s="29">
        <v>66.760000000000005</v>
      </c>
      <c r="P78" s="28">
        <f>N78-O78</f>
        <v>1903.24</v>
      </c>
      <c r="Q78" s="30"/>
      <c r="R78" s="15">
        <v>15.61</v>
      </c>
      <c r="S78" s="31">
        <f>O78*R78</f>
        <v>1042.1236000000001</v>
      </c>
      <c r="T78" s="32"/>
      <c r="U78" s="22">
        <v>11.19</v>
      </c>
      <c r="V78" s="22">
        <f>AF78/O78</f>
        <v>18.856800479328939</v>
      </c>
      <c r="W78" s="33">
        <f>O78*V78</f>
        <v>1258.8800000000001</v>
      </c>
      <c r="X78" s="32"/>
      <c r="Y78" s="22">
        <v>33000</v>
      </c>
      <c r="Z78" s="22">
        <f>Y78/10000</f>
        <v>3.3</v>
      </c>
      <c r="AA78" s="33">
        <f>O78*Z78</f>
        <v>220.30799999999999</v>
      </c>
      <c r="AC78" s="34">
        <f>S78*0.5</f>
        <v>521.06180000000006</v>
      </c>
      <c r="AD78" s="35">
        <f>AC78+S78</f>
        <v>1563.1854000000003</v>
      </c>
      <c r="AF78" s="32">
        <v>1258.8800000000001</v>
      </c>
    </row>
    <row r="79" spans="1:32" ht="32.25" customHeight="1" x14ac:dyDescent="0.3">
      <c r="B79" s="26"/>
      <c r="E79" s="27" t="s">
        <v>127</v>
      </c>
      <c r="F79" s="27" t="s">
        <v>128</v>
      </c>
      <c r="G79" s="1" t="s">
        <v>58</v>
      </c>
      <c r="H79" s="27" t="s">
        <v>202</v>
      </c>
      <c r="I79" s="27" t="s">
        <v>200</v>
      </c>
      <c r="J79" s="27"/>
      <c r="K79" s="27"/>
      <c r="L79" s="27"/>
      <c r="M79" s="27"/>
      <c r="N79" s="28"/>
      <c r="O79" s="28"/>
      <c r="P79" s="28"/>
      <c r="Q79" s="30"/>
      <c r="R79" s="15"/>
      <c r="U79" s="9"/>
      <c r="V79" s="9"/>
      <c r="Z79" s="9"/>
      <c r="AA79" s="9"/>
    </row>
    <row r="80" spans="1:32" ht="32.25" customHeight="1" x14ac:dyDescent="0.3">
      <c r="B80" s="26"/>
      <c r="E80" s="27" t="s">
        <v>125</v>
      </c>
      <c r="F80" s="27" t="s">
        <v>126</v>
      </c>
      <c r="G80" s="1" t="s">
        <v>58</v>
      </c>
      <c r="H80" s="27" t="s">
        <v>199</v>
      </c>
      <c r="I80" s="27" t="s">
        <v>203</v>
      </c>
      <c r="J80" s="27"/>
      <c r="K80" s="27"/>
      <c r="L80" s="27"/>
      <c r="M80" s="27"/>
      <c r="N80" s="28"/>
      <c r="O80" s="28"/>
      <c r="P80" s="28"/>
      <c r="Q80" s="30"/>
      <c r="R80" s="15"/>
      <c r="U80" s="9"/>
      <c r="V80" s="9"/>
      <c r="Z80" s="9"/>
      <c r="AA80" s="9"/>
    </row>
    <row r="81" spans="1:32" ht="32.25" customHeight="1" x14ac:dyDescent="0.3">
      <c r="B81" s="26"/>
      <c r="E81" s="27" t="s">
        <v>127</v>
      </c>
      <c r="F81" s="27" t="s">
        <v>128</v>
      </c>
      <c r="G81" s="1" t="s">
        <v>58</v>
      </c>
      <c r="H81" s="27" t="s">
        <v>202</v>
      </c>
      <c r="I81" s="27" t="s">
        <v>203</v>
      </c>
      <c r="J81" s="27"/>
      <c r="K81" s="27"/>
      <c r="L81" s="27"/>
      <c r="M81" s="27"/>
      <c r="N81" s="28"/>
      <c r="O81" s="28"/>
      <c r="P81" s="28"/>
      <c r="Q81" s="30"/>
      <c r="V81" s="9"/>
      <c r="Z81" s="9"/>
      <c r="AA81" s="9"/>
    </row>
    <row r="82" spans="1:32" ht="33" customHeight="1" x14ac:dyDescent="0.3">
      <c r="B82" s="26"/>
      <c r="E82" s="27" t="s">
        <v>204</v>
      </c>
      <c r="F82" s="27" t="s">
        <v>205</v>
      </c>
      <c r="G82" s="1" t="s">
        <v>58</v>
      </c>
      <c r="H82" s="27" t="s">
        <v>206</v>
      </c>
      <c r="I82" s="27" t="s">
        <v>207</v>
      </c>
      <c r="J82" s="27"/>
      <c r="K82" s="27"/>
      <c r="L82" s="27"/>
      <c r="M82" s="27"/>
      <c r="N82" s="28"/>
      <c r="O82" s="28"/>
      <c r="P82" s="28"/>
      <c r="Q82" s="30"/>
      <c r="R82" s="15"/>
      <c r="U82" s="9"/>
      <c r="V82" s="9"/>
      <c r="Z82" s="9"/>
      <c r="AA82" s="9"/>
    </row>
    <row r="83" spans="1:32" ht="13.5" customHeight="1" x14ac:dyDescent="0.3">
      <c r="A83" s="36"/>
      <c r="B83" s="37"/>
      <c r="C83" s="36"/>
      <c r="D83" s="36"/>
      <c r="E83" s="38"/>
      <c r="F83" s="38"/>
      <c r="G83" s="38"/>
      <c r="H83" s="38"/>
      <c r="I83" s="38"/>
      <c r="J83" s="27"/>
      <c r="K83" s="38"/>
      <c r="L83" s="38"/>
      <c r="M83" s="38"/>
      <c r="N83" s="30"/>
      <c r="O83" s="30"/>
      <c r="P83" s="30"/>
      <c r="Q83" s="30"/>
      <c r="V83" s="9"/>
      <c r="Z83" s="9"/>
      <c r="AA83" s="9"/>
    </row>
    <row r="84" spans="1:32" ht="36" customHeight="1" x14ac:dyDescent="0.3">
      <c r="A84" s="1">
        <v>30</v>
      </c>
      <c r="B84" s="26" t="s">
        <v>49</v>
      </c>
      <c r="C84" s="1">
        <v>324</v>
      </c>
      <c r="D84" s="1">
        <v>328</v>
      </c>
      <c r="E84" s="27" t="s">
        <v>75</v>
      </c>
      <c r="F84" s="27" t="s">
        <v>76</v>
      </c>
      <c r="G84" s="1" t="s">
        <v>58</v>
      </c>
      <c r="H84" s="27" t="s">
        <v>78</v>
      </c>
      <c r="I84" s="27" t="s">
        <v>208</v>
      </c>
      <c r="J84" s="27" t="s">
        <v>79</v>
      </c>
      <c r="K84" s="27" t="s">
        <v>62</v>
      </c>
      <c r="L84" s="27" t="s">
        <v>209</v>
      </c>
      <c r="M84" s="27" t="s">
        <v>95</v>
      </c>
      <c r="N84" s="28">
        <v>190</v>
      </c>
      <c r="O84" s="29">
        <v>16.98</v>
      </c>
      <c r="P84" s="28">
        <f>N84-O84</f>
        <v>173.02</v>
      </c>
      <c r="Q84" s="30"/>
      <c r="R84" s="15">
        <v>15.61</v>
      </c>
      <c r="S84" s="31">
        <f>O84*R84</f>
        <v>265.05779999999999</v>
      </c>
      <c r="T84" s="32"/>
      <c r="U84" s="22">
        <v>0.64</v>
      </c>
      <c r="V84" s="22">
        <f>AF84/O84</f>
        <v>4.2402826855123674</v>
      </c>
      <c r="W84" s="33">
        <f>O84*V84</f>
        <v>72</v>
      </c>
      <c r="X84" s="32"/>
      <c r="Y84" s="22">
        <v>21000</v>
      </c>
      <c r="Z84" s="22">
        <f>Y84/10000</f>
        <v>2.1</v>
      </c>
      <c r="AA84" s="33">
        <f>O84*Z84</f>
        <v>35.658000000000001</v>
      </c>
      <c r="AC84" s="34">
        <f>S84*0.5</f>
        <v>132.52889999999999</v>
      </c>
      <c r="AD84" s="35">
        <f>AC84+S84</f>
        <v>397.58669999999995</v>
      </c>
      <c r="AF84" s="32">
        <v>72</v>
      </c>
    </row>
    <row r="85" spans="1:32" ht="13.5" customHeight="1" x14ac:dyDescent="0.3">
      <c r="A85" s="36"/>
      <c r="B85" s="37"/>
      <c r="C85" s="36"/>
      <c r="D85" s="36"/>
      <c r="E85" s="38"/>
      <c r="F85" s="38"/>
      <c r="G85" s="38"/>
      <c r="H85" s="38"/>
      <c r="I85" s="38"/>
      <c r="J85" s="27"/>
      <c r="K85" s="38"/>
      <c r="L85" s="38"/>
      <c r="M85" s="38"/>
      <c r="N85" s="30"/>
      <c r="O85" s="30"/>
      <c r="P85" s="30"/>
      <c r="Q85" s="30"/>
      <c r="R85" s="15"/>
      <c r="U85" s="9"/>
      <c r="V85" s="9"/>
      <c r="Z85" s="9"/>
      <c r="AA85" s="9"/>
    </row>
    <row r="86" spans="1:32" ht="34.5" customHeight="1" x14ac:dyDescent="0.3">
      <c r="A86" s="1">
        <v>31</v>
      </c>
      <c r="B86" s="26" t="s">
        <v>49</v>
      </c>
      <c r="C86" s="1">
        <v>324</v>
      </c>
      <c r="D86" s="1">
        <v>352</v>
      </c>
      <c r="E86" s="27" t="s">
        <v>210</v>
      </c>
      <c r="F86" s="27" t="s">
        <v>211</v>
      </c>
      <c r="G86" s="1" t="s">
        <v>58</v>
      </c>
      <c r="H86" s="27" t="s">
        <v>212</v>
      </c>
      <c r="I86" s="27" t="s">
        <v>89</v>
      </c>
      <c r="J86" s="27" t="s">
        <v>90</v>
      </c>
      <c r="K86" s="27" t="s">
        <v>62</v>
      </c>
      <c r="L86" s="27" t="s">
        <v>213</v>
      </c>
      <c r="M86" s="27" t="s">
        <v>112</v>
      </c>
      <c r="N86" s="28">
        <v>1540</v>
      </c>
      <c r="O86" s="29">
        <v>85.82</v>
      </c>
      <c r="P86" s="28">
        <f>N86-O86</f>
        <v>1454.18</v>
      </c>
      <c r="Q86" s="30"/>
      <c r="R86" s="15">
        <v>15.61</v>
      </c>
      <c r="S86" s="31">
        <f>O86*R86</f>
        <v>1339.6501999999998</v>
      </c>
      <c r="T86" s="32"/>
      <c r="U86" s="22">
        <v>8.75</v>
      </c>
      <c r="V86" s="22">
        <f>AF86/O86</f>
        <v>11.470286646469356</v>
      </c>
      <c r="W86" s="33">
        <f>O86*V86</f>
        <v>984.38000000000011</v>
      </c>
      <c r="X86" s="32"/>
      <c r="Y86" s="22">
        <v>33000</v>
      </c>
      <c r="Z86" s="22">
        <f>Y86/10000</f>
        <v>3.3</v>
      </c>
      <c r="AA86" s="33">
        <f>O86*Z86</f>
        <v>283.20599999999996</v>
      </c>
      <c r="AC86" s="34">
        <f>S86*0.5</f>
        <v>669.82509999999991</v>
      </c>
      <c r="AD86" s="35">
        <f>AC86+S86</f>
        <v>2009.4752999999996</v>
      </c>
      <c r="AF86" s="32">
        <v>984.38</v>
      </c>
    </row>
    <row r="87" spans="1:32" ht="13.5" customHeight="1" x14ac:dyDescent="0.3">
      <c r="A87" s="36"/>
      <c r="B87" s="37"/>
      <c r="C87" s="36"/>
      <c r="D87" s="36"/>
      <c r="E87" s="38"/>
      <c r="F87" s="38"/>
      <c r="G87" s="38"/>
      <c r="H87" s="38"/>
      <c r="I87" s="38"/>
      <c r="J87" s="27"/>
      <c r="K87" s="38"/>
      <c r="L87" s="38"/>
      <c r="M87" s="38"/>
      <c r="N87" s="30"/>
      <c r="O87" s="30"/>
      <c r="P87" s="30"/>
      <c r="Q87" s="30"/>
      <c r="R87" s="15"/>
      <c r="U87" s="9"/>
      <c r="V87" s="9"/>
      <c r="Z87" s="9"/>
      <c r="AA87" s="9"/>
    </row>
    <row r="88" spans="1:32" ht="40.5" customHeight="1" x14ac:dyDescent="0.3">
      <c r="A88" s="1">
        <v>32</v>
      </c>
      <c r="B88" s="26" t="s">
        <v>49</v>
      </c>
      <c r="C88" s="1">
        <v>324</v>
      </c>
      <c r="D88" s="1">
        <v>366</v>
      </c>
      <c r="E88" s="27" t="s">
        <v>214</v>
      </c>
      <c r="F88" s="27" t="s">
        <v>215</v>
      </c>
      <c r="G88" s="1" t="s">
        <v>58</v>
      </c>
      <c r="H88" s="27" t="s">
        <v>216</v>
      </c>
      <c r="I88" s="27" t="s">
        <v>217</v>
      </c>
      <c r="J88" s="27" t="s">
        <v>177</v>
      </c>
      <c r="K88" s="27" t="s">
        <v>62</v>
      </c>
      <c r="L88" s="27" t="s">
        <v>218</v>
      </c>
      <c r="M88" s="27" t="s">
        <v>95</v>
      </c>
      <c r="N88" s="28">
        <v>1190</v>
      </c>
      <c r="O88" s="29">
        <v>34.549999999999997</v>
      </c>
      <c r="P88" s="28">
        <f>N88-O88</f>
        <v>1155.45</v>
      </c>
      <c r="Q88" s="30"/>
      <c r="R88" s="15">
        <v>15.61</v>
      </c>
      <c r="S88" s="31">
        <f>O88*R88</f>
        <v>539.32549999999992</v>
      </c>
      <c r="T88" s="32"/>
      <c r="U88" s="22">
        <v>0.25</v>
      </c>
      <c r="V88" s="22">
        <f>AF88/O88</f>
        <v>0.81418234442836468</v>
      </c>
      <c r="W88" s="33">
        <f>O88*V88</f>
        <v>28.13</v>
      </c>
      <c r="X88" s="32"/>
      <c r="Y88" s="22">
        <v>4000</v>
      </c>
      <c r="Z88" s="22">
        <f>Y88/10000</f>
        <v>0.4</v>
      </c>
      <c r="AA88" s="33">
        <f>O88*Z88</f>
        <v>13.82</v>
      </c>
      <c r="AC88" s="34">
        <f>S88*0.5</f>
        <v>269.66274999999996</v>
      </c>
      <c r="AD88" s="35">
        <f>AC88+S88</f>
        <v>808.98824999999988</v>
      </c>
      <c r="AF88" s="32">
        <v>28.13</v>
      </c>
    </row>
    <row r="89" spans="1:32" ht="13.5" customHeight="1" x14ac:dyDescent="0.3">
      <c r="A89" s="36"/>
      <c r="B89" s="37"/>
      <c r="C89" s="36"/>
      <c r="D89" s="36"/>
      <c r="E89" s="38"/>
      <c r="F89" s="38"/>
      <c r="G89" s="38"/>
      <c r="H89" s="38"/>
      <c r="I89" s="38"/>
      <c r="J89" s="27"/>
      <c r="K89" s="38"/>
      <c r="L89" s="38"/>
      <c r="M89" s="38"/>
      <c r="N89" s="30"/>
      <c r="O89" s="30"/>
      <c r="P89" s="30"/>
      <c r="Q89" s="30"/>
      <c r="V89" s="9"/>
      <c r="Z89" s="9"/>
      <c r="AA89" s="9"/>
    </row>
    <row r="90" spans="1:32" ht="45" customHeight="1" x14ac:dyDescent="0.3">
      <c r="A90" s="1">
        <v>33</v>
      </c>
      <c r="B90" s="26" t="s">
        <v>49</v>
      </c>
      <c r="C90" s="1">
        <v>324</v>
      </c>
      <c r="D90" s="1">
        <v>384</v>
      </c>
      <c r="E90" s="27" t="s">
        <v>219</v>
      </c>
      <c r="F90" s="27" t="s">
        <v>220</v>
      </c>
      <c r="G90" s="27" t="s">
        <v>221</v>
      </c>
      <c r="H90" s="27" t="s">
        <v>222</v>
      </c>
      <c r="I90" s="27" t="s">
        <v>223</v>
      </c>
      <c r="J90" s="27" t="s">
        <v>90</v>
      </c>
      <c r="K90" s="27" t="s">
        <v>62</v>
      </c>
      <c r="L90" s="27" t="s">
        <v>224</v>
      </c>
      <c r="M90" s="27" t="s">
        <v>83</v>
      </c>
      <c r="N90" s="28">
        <v>2220</v>
      </c>
      <c r="O90" s="29">
        <v>345.86</v>
      </c>
      <c r="P90" s="28">
        <f>N90-O90</f>
        <v>1874.1399999999999</v>
      </c>
      <c r="Q90" s="30"/>
      <c r="R90" s="15">
        <v>15.61</v>
      </c>
      <c r="S90" s="31">
        <f>O90*R90</f>
        <v>5398.8746000000001</v>
      </c>
      <c r="T90" s="32"/>
      <c r="U90" s="22">
        <v>12.61</v>
      </c>
      <c r="V90" s="22">
        <f>AF90/O90</f>
        <v>4.1017463713641362</v>
      </c>
      <c r="W90" s="33">
        <f>O90*V90</f>
        <v>1418.63</v>
      </c>
      <c r="X90" s="32"/>
      <c r="Y90" s="22">
        <v>33000</v>
      </c>
      <c r="Z90" s="22">
        <f>Y90/10000</f>
        <v>3.3</v>
      </c>
      <c r="AA90" s="33">
        <f>O90*Z90</f>
        <v>1141.338</v>
      </c>
      <c r="AC90" s="34">
        <f>S90*0.5</f>
        <v>2699.4373000000001</v>
      </c>
      <c r="AD90" s="35">
        <f>AC90+S90</f>
        <v>8098.3119000000006</v>
      </c>
      <c r="AF90" s="32">
        <v>1418.63</v>
      </c>
    </row>
    <row r="91" spans="1:32" ht="36" customHeight="1" x14ac:dyDescent="0.3">
      <c r="B91" s="26"/>
      <c r="E91" s="27" t="s">
        <v>204</v>
      </c>
      <c r="F91" s="27" t="s">
        <v>205</v>
      </c>
      <c r="G91" s="1" t="s">
        <v>58</v>
      </c>
      <c r="H91" s="27" t="s">
        <v>206</v>
      </c>
      <c r="I91" s="27" t="s">
        <v>225</v>
      </c>
      <c r="J91" s="27"/>
      <c r="K91" s="27"/>
      <c r="L91" s="27"/>
      <c r="M91" s="27"/>
      <c r="N91" s="28"/>
      <c r="O91" s="28"/>
      <c r="P91" s="28"/>
      <c r="Q91" s="30"/>
      <c r="V91" s="9"/>
      <c r="Z91" s="9"/>
      <c r="AA91" s="9"/>
    </row>
    <row r="92" spans="1:32" ht="13.5" customHeight="1" x14ac:dyDescent="0.3">
      <c r="A92" s="36"/>
      <c r="B92" s="37"/>
      <c r="C92" s="36"/>
      <c r="D92" s="36"/>
      <c r="E92" s="38"/>
      <c r="F92" s="38"/>
      <c r="G92" s="38"/>
      <c r="H92" s="38"/>
      <c r="I92" s="38"/>
      <c r="J92" s="27"/>
      <c r="K92" s="38"/>
      <c r="L92" s="38"/>
      <c r="M92" s="38"/>
      <c r="N92" s="30"/>
      <c r="O92" s="30"/>
      <c r="P92" s="30"/>
      <c r="Q92" s="30"/>
      <c r="R92" s="15"/>
      <c r="U92" s="9"/>
      <c r="V92" s="9"/>
      <c r="Z92" s="9"/>
      <c r="AA92" s="9"/>
    </row>
    <row r="93" spans="1:32" ht="45" customHeight="1" x14ac:dyDescent="0.3">
      <c r="A93" s="1">
        <v>34</v>
      </c>
      <c r="B93" s="26" t="s">
        <v>49</v>
      </c>
      <c r="C93" s="1">
        <v>324</v>
      </c>
      <c r="D93" s="1">
        <v>390</v>
      </c>
      <c r="E93" s="27" t="s">
        <v>226</v>
      </c>
      <c r="F93" s="27" t="s">
        <v>227</v>
      </c>
      <c r="G93" s="1" t="s">
        <v>58</v>
      </c>
      <c r="H93" s="27" t="s">
        <v>228</v>
      </c>
      <c r="I93" s="27" t="s">
        <v>229</v>
      </c>
      <c r="J93" s="27" t="s">
        <v>90</v>
      </c>
      <c r="K93" s="27" t="s">
        <v>62</v>
      </c>
      <c r="L93" s="27" t="s">
        <v>230</v>
      </c>
      <c r="M93" s="27" t="s">
        <v>105</v>
      </c>
      <c r="N93" s="28">
        <v>910</v>
      </c>
      <c r="O93" s="29">
        <v>83.28</v>
      </c>
      <c r="P93" s="28">
        <f>N93-O93</f>
        <v>826.72</v>
      </c>
      <c r="Q93" s="30"/>
      <c r="R93" s="15">
        <v>15.61</v>
      </c>
      <c r="S93" s="31">
        <f>O93*R93</f>
        <v>1300.0008</v>
      </c>
      <c r="T93" s="32"/>
      <c r="U93" s="22">
        <v>5.17</v>
      </c>
      <c r="V93" s="22">
        <f>AF93/O93</f>
        <v>6.9840297790585977</v>
      </c>
      <c r="W93" s="33">
        <f>O93*V93</f>
        <v>581.63</v>
      </c>
      <c r="X93" s="32"/>
      <c r="Y93" s="22">
        <v>33000</v>
      </c>
      <c r="Z93" s="22">
        <f>Y93/10000</f>
        <v>3.3</v>
      </c>
      <c r="AA93" s="33">
        <f>O93*Z93</f>
        <v>274.82400000000001</v>
      </c>
      <c r="AC93" s="34">
        <f>S93*0.5</f>
        <v>650.00040000000001</v>
      </c>
      <c r="AD93" s="35">
        <f>AC93+S93</f>
        <v>1950.0012000000002</v>
      </c>
      <c r="AF93" s="32">
        <v>581.63</v>
      </c>
    </row>
    <row r="94" spans="1:32" ht="36" customHeight="1" x14ac:dyDescent="0.3">
      <c r="B94" s="26"/>
      <c r="E94" s="27" t="s">
        <v>231</v>
      </c>
      <c r="F94" s="27" t="s">
        <v>232</v>
      </c>
      <c r="G94" s="1" t="s">
        <v>58</v>
      </c>
      <c r="H94" s="27" t="s">
        <v>233</v>
      </c>
      <c r="I94" s="27" t="s">
        <v>229</v>
      </c>
      <c r="J94" s="27"/>
      <c r="K94" s="27"/>
      <c r="L94" s="27"/>
      <c r="M94" s="27"/>
      <c r="N94" s="28"/>
      <c r="O94" s="28"/>
      <c r="P94" s="28"/>
      <c r="Q94" s="30"/>
      <c r="R94" s="15"/>
      <c r="U94" s="9"/>
      <c r="V94" s="9"/>
      <c r="Z94" s="9"/>
      <c r="AA94" s="9"/>
    </row>
    <row r="95" spans="1:32" ht="36" customHeight="1" x14ac:dyDescent="0.3">
      <c r="B95" s="26"/>
      <c r="E95" s="27" t="s">
        <v>234</v>
      </c>
      <c r="F95" s="27" t="s">
        <v>235</v>
      </c>
      <c r="G95" s="1" t="s">
        <v>58</v>
      </c>
      <c r="H95" s="27" t="s">
        <v>236</v>
      </c>
      <c r="I95" s="27" t="s">
        <v>237</v>
      </c>
      <c r="J95" s="27"/>
      <c r="K95" s="27"/>
      <c r="L95" s="27"/>
      <c r="M95" s="27"/>
      <c r="N95" s="28"/>
      <c r="O95" s="28"/>
      <c r="P95" s="28"/>
      <c r="Q95" s="30"/>
      <c r="V95" s="9"/>
      <c r="Z95" s="9"/>
      <c r="AA95" s="9"/>
    </row>
    <row r="96" spans="1:32" ht="13.5" customHeight="1" x14ac:dyDescent="0.3">
      <c r="A96" s="36"/>
      <c r="B96" s="37"/>
      <c r="C96" s="36"/>
      <c r="D96" s="36"/>
      <c r="E96" s="38"/>
      <c r="F96" s="38"/>
      <c r="G96" s="38"/>
      <c r="H96" s="38"/>
      <c r="I96" s="38"/>
      <c r="J96" s="27"/>
      <c r="K96" s="38"/>
      <c r="L96" s="38"/>
      <c r="M96" s="38"/>
      <c r="N96" s="30"/>
      <c r="O96" s="30"/>
      <c r="P96" s="30"/>
      <c r="Q96" s="30"/>
      <c r="R96" s="15"/>
      <c r="U96" s="9"/>
      <c r="V96" s="9"/>
      <c r="Z96" s="9"/>
      <c r="AA96" s="9"/>
    </row>
    <row r="97" spans="1:32" ht="36.75" customHeight="1" x14ac:dyDescent="0.3">
      <c r="A97" s="1">
        <v>35</v>
      </c>
      <c r="B97" s="26" t="s">
        <v>49</v>
      </c>
      <c r="C97" s="1">
        <v>324</v>
      </c>
      <c r="D97" s="1">
        <v>464</v>
      </c>
      <c r="E97" s="1" t="s">
        <v>238</v>
      </c>
      <c r="F97" s="1" t="s">
        <v>239</v>
      </c>
      <c r="G97" s="1" t="s">
        <v>58</v>
      </c>
      <c r="H97" s="42">
        <v>22877</v>
      </c>
      <c r="I97" s="27" t="s">
        <v>172</v>
      </c>
      <c r="J97" s="27" t="s">
        <v>90</v>
      </c>
      <c r="K97" s="27" t="s">
        <v>62</v>
      </c>
      <c r="L97" s="27" t="s">
        <v>104</v>
      </c>
      <c r="M97" s="27" t="s">
        <v>85</v>
      </c>
      <c r="N97" s="1">
        <v>770</v>
      </c>
      <c r="O97" s="49">
        <v>184.53</v>
      </c>
      <c r="P97" s="28">
        <f>N97-O97</f>
        <v>585.47</v>
      </c>
      <c r="Q97" s="30"/>
      <c r="R97" s="15">
        <v>15.61</v>
      </c>
      <c r="S97" s="31">
        <f>O97*R97</f>
        <v>2880.5133000000001</v>
      </c>
      <c r="T97" s="32"/>
      <c r="U97" s="22">
        <v>4.37</v>
      </c>
      <c r="V97" s="22">
        <f>AF97/O97</f>
        <v>2.6642280388012787</v>
      </c>
      <c r="W97" s="33">
        <f>O97*V97</f>
        <v>491.62999999999994</v>
      </c>
      <c r="X97" s="32"/>
      <c r="Y97" s="22">
        <v>33000</v>
      </c>
      <c r="Z97" s="22">
        <f>Y97/10000</f>
        <v>3.3</v>
      </c>
      <c r="AA97" s="33">
        <f>O97*Z97</f>
        <v>608.94899999999996</v>
      </c>
      <c r="AC97" s="34">
        <f>S97*0.5</f>
        <v>1440.25665</v>
      </c>
      <c r="AD97" s="35">
        <f>AC97+S97</f>
        <v>4320.7699499999999</v>
      </c>
      <c r="AF97" s="32">
        <v>491.63</v>
      </c>
    </row>
    <row r="98" spans="1:32" ht="13.5" customHeight="1" x14ac:dyDescent="0.3">
      <c r="A98" s="36"/>
      <c r="B98" s="37"/>
      <c r="C98" s="36"/>
      <c r="D98" s="36"/>
      <c r="E98" s="38"/>
      <c r="F98" s="38"/>
      <c r="G98" s="38"/>
      <c r="H98" s="38"/>
      <c r="I98" s="38"/>
      <c r="J98" s="27"/>
      <c r="K98" s="38"/>
      <c r="L98" s="38"/>
      <c r="M98" s="38"/>
      <c r="N98" s="30"/>
      <c r="O98" s="30"/>
      <c r="P98" s="30"/>
      <c r="Q98" s="30"/>
      <c r="V98" s="9"/>
      <c r="Z98" s="9"/>
      <c r="AA98" s="9"/>
    </row>
    <row r="99" spans="1:32" ht="36" customHeight="1" x14ac:dyDescent="0.3">
      <c r="A99" s="1">
        <v>36</v>
      </c>
      <c r="B99" s="26" t="s">
        <v>49</v>
      </c>
      <c r="C99" s="1">
        <v>324</v>
      </c>
      <c r="D99" s="1">
        <v>465</v>
      </c>
      <c r="E99" s="27" t="s">
        <v>240</v>
      </c>
      <c r="F99" s="27" t="s">
        <v>241</v>
      </c>
      <c r="G99" s="27" t="s">
        <v>242</v>
      </c>
      <c r="H99" s="27" t="s">
        <v>243</v>
      </c>
      <c r="I99" s="27" t="s">
        <v>167</v>
      </c>
      <c r="J99" s="27" t="s">
        <v>90</v>
      </c>
      <c r="K99" s="27" t="s">
        <v>62</v>
      </c>
      <c r="L99" s="27" t="s">
        <v>224</v>
      </c>
      <c r="M99" s="27" t="s">
        <v>81</v>
      </c>
      <c r="N99" s="28">
        <v>2200</v>
      </c>
      <c r="O99" s="29">
        <v>307.98</v>
      </c>
      <c r="P99" s="28">
        <f>N99-O99</f>
        <v>1892.02</v>
      </c>
      <c r="Q99" s="30"/>
      <c r="R99" s="15">
        <v>15.61</v>
      </c>
      <c r="S99" s="31">
        <f>O99*R99</f>
        <v>4807.5677999999998</v>
      </c>
      <c r="T99" s="32"/>
      <c r="U99" s="22">
        <v>12.5</v>
      </c>
      <c r="V99" s="22">
        <f>AF99/O99</f>
        <v>4.5660432495616599</v>
      </c>
      <c r="W99" s="33">
        <f>O99*V99</f>
        <v>1406.25</v>
      </c>
      <c r="X99" s="32"/>
      <c r="Y99" s="22">
        <v>33000</v>
      </c>
      <c r="Z99" s="22">
        <f>Y99/10000</f>
        <v>3.3</v>
      </c>
      <c r="AA99" s="33">
        <f>O99*Z99</f>
        <v>1016.3340000000001</v>
      </c>
      <c r="AC99" s="34">
        <f>S99*0.5</f>
        <v>2403.7838999999999</v>
      </c>
      <c r="AD99" s="35">
        <f>AC99+S99</f>
        <v>7211.3516999999993</v>
      </c>
      <c r="AF99" s="32">
        <v>1406.25</v>
      </c>
    </row>
    <row r="100" spans="1:32" ht="13.5" customHeight="1" x14ac:dyDescent="0.3">
      <c r="A100" s="36"/>
      <c r="B100" s="37"/>
      <c r="C100" s="36"/>
      <c r="D100" s="36"/>
      <c r="E100" s="38"/>
      <c r="F100" s="38"/>
      <c r="G100" s="38"/>
      <c r="H100" s="38"/>
      <c r="I100" s="38"/>
      <c r="J100" s="27"/>
      <c r="K100" s="38"/>
      <c r="L100" s="38"/>
      <c r="M100" s="38"/>
      <c r="N100" s="30"/>
      <c r="O100" s="30"/>
      <c r="P100" s="30"/>
      <c r="Q100" s="30"/>
      <c r="R100" s="15"/>
      <c r="U100" s="9"/>
      <c r="V100" s="9"/>
      <c r="Z100" s="9"/>
      <c r="AA100" s="9"/>
    </row>
    <row r="101" spans="1:32" ht="34.5" customHeight="1" x14ac:dyDescent="0.3">
      <c r="A101" s="1">
        <v>37</v>
      </c>
      <c r="B101" s="26" t="s">
        <v>49</v>
      </c>
      <c r="C101" s="1">
        <v>324</v>
      </c>
      <c r="D101" s="1">
        <v>493</v>
      </c>
      <c r="E101" s="27" t="s">
        <v>244</v>
      </c>
      <c r="F101" s="27" t="s">
        <v>245</v>
      </c>
      <c r="G101" s="1" t="s">
        <v>58</v>
      </c>
      <c r="H101" s="27" t="s">
        <v>246</v>
      </c>
      <c r="I101" s="27" t="s">
        <v>55</v>
      </c>
      <c r="J101" s="27" t="s">
        <v>79</v>
      </c>
      <c r="K101" s="27" t="s">
        <v>62</v>
      </c>
      <c r="L101" s="27" t="s">
        <v>247</v>
      </c>
      <c r="M101" s="27" t="s">
        <v>248</v>
      </c>
      <c r="N101" s="28">
        <v>1830</v>
      </c>
      <c r="O101" s="29">
        <v>17.95</v>
      </c>
      <c r="P101" s="28">
        <f>N101-O101</f>
        <v>1812.05</v>
      </c>
      <c r="Q101" s="30"/>
      <c r="R101" s="15">
        <v>15.61</v>
      </c>
      <c r="S101" s="31">
        <f>O101*R101</f>
        <v>280.1995</v>
      </c>
      <c r="T101" s="32"/>
      <c r="U101" s="22">
        <v>6.14</v>
      </c>
      <c r="V101" s="22">
        <f>AF101/O101</f>
        <v>38.48189415041783</v>
      </c>
      <c r="W101" s="33">
        <f>O101*V101</f>
        <v>690.75</v>
      </c>
      <c r="X101" s="32"/>
      <c r="Y101" s="22">
        <v>21000</v>
      </c>
      <c r="Z101" s="22">
        <f>Y101/10000</f>
        <v>2.1</v>
      </c>
      <c r="AA101" s="33">
        <f>O101*Z101</f>
        <v>37.695</v>
      </c>
      <c r="AC101" s="34">
        <f>S101*0.5</f>
        <v>140.09975</v>
      </c>
      <c r="AD101" s="35">
        <f>AC101+S101</f>
        <v>420.29925000000003</v>
      </c>
      <c r="AF101" s="32">
        <v>690.75</v>
      </c>
    </row>
    <row r="102" spans="1:32" ht="13.5" customHeight="1" x14ac:dyDescent="0.3">
      <c r="A102" s="36"/>
      <c r="B102" s="37"/>
      <c r="C102" s="36"/>
      <c r="D102" s="36"/>
      <c r="E102" s="38"/>
      <c r="F102" s="38"/>
      <c r="G102" s="38"/>
      <c r="H102" s="38"/>
      <c r="I102" s="38"/>
      <c r="J102" s="27"/>
      <c r="K102" s="38"/>
      <c r="L102" s="38"/>
      <c r="M102" s="38"/>
      <c r="N102" s="30"/>
      <c r="O102" s="30"/>
      <c r="P102" s="30"/>
      <c r="Q102" s="30"/>
      <c r="V102" s="9"/>
      <c r="Z102" s="9"/>
      <c r="AA102" s="9"/>
    </row>
    <row r="103" spans="1:32" ht="39.75" customHeight="1" x14ac:dyDescent="0.3">
      <c r="A103" s="1">
        <v>38</v>
      </c>
      <c r="B103" s="26" t="s">
        <v>49</v>
      </c>
      <c r="C103" s="1">
        <v>324</v>
      </c>
      <c r="D103" s="1">
        <v>525</v>
      </c>
      <c r="E103" s="1" t="s">
        <v>249</v>
      </c>
      <c r="F103" s="1" t="s">
        <v>250</v>
      </c>
      <c r="G103" s="1" t="s">
        <v>58</v>
      </c>
      <c r="H103" s="40">
        <v>17626</v>
      </c>
      <c r="I103" s="1" t="s">
        <v>89</v>
      </c>
      <c r="J103" s="1" t="s">
        <v>97</v>
      </c>
      <c r="K103" s="1">
        <v>0</v>
      </c>
      <c r="L103" s="1" t="s">
        <v>168</v>
      </c>
      <c r="M103" s="1">
        <v>10</v>
      </c>
      <c r="N103" s="1">
        <v>510</v>
      </c>
      <c r="O103" s="29">
        <v>1</v>
      </c>
      <c r="P103" s="28">
        <f>N103-O103</f>
        <v>509</v>
      </c>
      <c r="Q103" s="30"/>
      <c r="R103" s="15">
        <v>15.61</v>
      </c>
      <c r="S103" s="31">
        <f>O103*R103</f>
        <v>15.61</v>
      </c>
      <c r="T103" s="32"/>
      <c r="U103" s="22">
        <v>5.27</v>
      </c>
      <c r="V103" s="22">
        <f>AF103/O103</f>
        <v>592.88</v>
      </c>
      <c r="W103" s="33">
        <f>O103*V103</f>
        <v>592.88</v>
      </c>
      <c r="X103" s="32"/>
      <c r="Y103" s="22">
        <v>37000</v>
      </c>
      <c r="Z103" s="22">
        <f>Y103/10000</f>
        <v>3.7</v>
      </c>
      <c r="AA103" s="33">
        <f>O103*Z103</f>
        <v>3.7</v>
      </c>
      <c r="AC103" s="34">
        <f>S103*0.5</f>
        <v>7.8049999999999997</v>
      </c>
      <c r="AD103" s="35">
        <f>AC103+S103</f>
        <v>23.414999999999999</v>
      </c>
      <c r="AF103" s="32">
        <v>592.88</v>
      </c>
    </row>
    <row r="104" spans="1:32" ht="13.5" customHeight="1" x14ac:dyDescent="0.3">
      <c r="A104" s="36"/>
      <c r="B104" s="37"/>
      <c r="C104" s="36"/>
      <c r="D104" s="36"/>
      <c r="E104" s="38"/>
      <c r="F104" s="38"/>
      <c r="G104" s="38"/>
      <c r="H104" s="38"/>
      <c r="I104" s="38"/>
      <c r="J104" s="27"/>
      <c r="K104" s="38"/>
      <c r="L104" s="38"/>
      <c r="M104" s="38"/>
      <c r="N104" s="30"/>
      <c r="O104" s="30"/>
      <c r="P104" s="30"/>
      <c r="Q104" s="30"/>
      <c r="V104" s="9"/>
      <c r="Z104" s="9"/>
      <c r="AA104" s="9"/>
    </row>
    <row r="105" spans="1:32" ht="39.75" customHeight="1" x14ac:dyDescent="0.3">
      <c r="A105" s="1">
        <v>39</v>
      </c>
      <c r="B105" s="26" t="s">
        <v>49</v>
      </c>
      <c r="C105" s="1">
        <v>324</v>
      </c>
      <c r="D105" s="1">
        <v>579</v>
      </c>
      <c r="E105" s="27" t="s">
        <v>251</v>
      </c>
      <c r="F105" s="27" t="s">
        <v>252</v>
      </c>
      <c r="G105" s="1" t="s">
        <v>58</v>
      </c>
      <c r="H105" s="27" t="s">
        <v>253</v>
      </c>
      <c r="I105" s="27" t="s">
        <v>89</v>
      </c>
      <c r="J105" s="27" t="s">
        <v>90</v>
      </c>
      <c r="K105" s="27" t="s">
        <v>62</v>
      </c>
      <c r="L105" s="27" t="s">
        <v>63</v>
      </c>
      <c r="M105" s="27" t="s">
        <v>105</v>
      </c>
      <c r="N105" s="28">
        <v>610</v>
      </c>
      <c r="O105" s="29">
        <v>89.96</v>
      </c>
      <c r="P105" s="28">
        <f>N105-O105</f>
        <v>520.04</v>
      </c>
      <c r="Q105" s="30"/>
      <c r="R105" s="15">
        <v>15.61</v>
      </c>
      <c r="S105" s="31">
        <f>O105*R105</f>
        <v>1404.2755999999999</v>
      </c>
      <c r="T105" s="32"/>
      <c r="U105" s="22">
        <v>3.47</v>
      </c>
      <c r="V105" s="22">
        <f>AF105/O105</f>
        <v>4.3394842152067588</v>
      </c>
      <c r="W105" s="33">
        <f>O105*V105</f>
        <v>390.38</v>
      </c>
      <c r="X105" s="32"/>
      <c r="Y105" s="22">
        <v>33000</v>
      </c>
      <c r="Z105" s="22">
        <f>Y105/10000</f>
        <v>3.3</v>
      </c>
      <c r="AA105" s="33">
        <f>O105*Z105</f>
        <v>296.86799999999994</v>
      </c>
      <c r="AC105" s="34">
        <f>S105*0.5</f>
        <v>702.13779999999997</v>
      </c>
      <c r="AD105" s="35">
        <f>AC105+S105</f>
        <v>2106.4133999999999</v>
      </c>
      <c r="AF105" s="32">
        <v>390.38</v>
      </c>
    </row>
    <row r="106" spans="1:32" ht="13.5" customHeight="1" x14ac:dyDescent="0.3">
      <c r="A106" s="36"/>
      <c r="B106" s="37"/>
      <c r="C106" s="36"/>
      <c r="D106" s="36"/>
      <c r="E106" s="38"/>
      <c r="F106" s="38"/>
      <c r="G106" s="38"/>
      <c r="H106" s="38"/>
      <c r="I106" s="38"/>
      <c r="J106" s="27"/>
      <c r="K106" s="38"/>
      <c r="L106" s="38"/>
      <c r="M106" s="38"/>
      <c r="N106" s="30"/>
      <c r="O106" s="30"/>
      <c r="P106" s="30"/>
      <c r="Q106" s="30"/>
      <c r="V106" s="9"/>
      <c r="Z106" s="9"/>
      <c r="AA106" s="9"/>
    </row>
    <row r="107" spans="1:32" ht="34.5" customHeight="1" x14ac:dyDescent="0.3">
      <c r="A107" s="1">
        <v>40</v>
      </c>
      <c r="B107" s="26" t="s">
        <v>49</v>
      </c>
      <c r="C107" s="1">
        <v>324</v>
      </c>
      <c r="D107" s="1">
        <v>580</v>
      </c>
      <c r="E107" s="27" t="s">
        <v>86</v>
      </c>
      <c r="F107" s="27" t="s">
        <v>87</v>
      </c>
      <c r="G107" s="1" t="s">
        <v>58</v>
      </c>
      <c r="H107" s="27" t="s">
        <v>88</v>
      </c>
      <c r="I107" s="27" t="s">
        <v>89</v>
      </c>
      <c r="J107" s="27" t="s">
        <v>90</v>
      </c>
      <c r="K107" s="27" t="s">
        <v>62</v>
      </c>
      <c r="L107" s="27" t="s">
        <v>247</v>
      </c>
      <c r="M107" s="27" t="s">
        <v>119</v>
      </c>
      <c r="N107" s="28">
        <v>1850</v>
      </c>
      <c r="O107" s="29">
        <v>71.73</v>
      </c>
      <c r="P107" s="28">
        <f>N107-O107</f>
        <v>1778.27</v>
      </c>
      <c r="Q107" s="30"/>
      <c r="R107" s="15">
        <v>15.61</v>
      </c>
      <c r="S107" s="31">
        <f>O107*R107</f>
        <v>1119.7053000000001</v>
      </c>
      <c r="T107" s="32"/>
      <c r="U107" s="22">
        <v>10.51</v>
      </c>
      <c r="V107" s="22">
        <f>AF107/O107</f>
        <v>16.483758538965567</v>
      </c>
      <c r="W107" s="33">
        <f>O107*V107</f>
        <v>1182.3800000000001</v>
      </c>
      <c r="X107" s="32"/>
      <c r="Y107" s="22">
        <v>33000</v>
      </c>
      <c r="Z107" s="22">
        <f>Y107/10000</f>
        <v>3.3</v>
      </c>
      <c r="AA107" s="33">
        <f>O107*Z107</f>
        <v>236.709</v>
      </c>
      <c r="AC107" s="34">
        <f>S107*0.5</f>
        <v>559.85265000000004</v>
      </c>
      <c r="AD107" s="35">
        <f>AC107+S107</f>
        <v>1679.5579500000001</v>
      </c>
      <c r="AF107" s="32">
        <v>1182.3800000000001</v>
      </c>
    </row>
    <row r="108" spans="1:32" ht="13.5" customHeight="1" x14ac:dyDescent="0.3">
      <c r="A108" s="36"/>
      <c r="B108" s="37"/>
      <c r="C108" s="36"/>
      <c r="D108" s="36"/>
      <c r="E108" s="38"/>
      <c r="F108" s="38"/>
      <c r="G108" s="38"/>
      <c r="H108" s="38"/>
      <c r="I108" s="38"/>
      <c r="J108" s="27"/>
      <c r="K108" s="38"/>
      <c r="L108" s="38"/>
      <c r="M108" s="38"/>
      <c r="N108" s="30"/>
      <c r="O108" s="30"/>
      <c r="P108" s="30"/>
      <c r="Q108" s="30"/>
      <c r="V108" s="9"/>
      <c r="Z108" s="9"/>
      <c r="AA108" s="9"/>
    </row>
    <row r="109" spans="1:32" ht="37.5" customHeight="1" x14ac:dyDescent="0.3">
      <c r="A109" s="1">
        <v>41</v>
      </c>
      <c r="B109" s="26" t="s">
        <v>49</v>
      </c>
      <c r="C109" s="1">
        <v>324</v>
      </c>
      <c r="D109" s="1">
        <v>582</v>
      </c>
      <c r="E109" s="27" t="s">
        <v>133</v>
      </c>
      <c r="F109" s="27" t="s">
        <v>134</v>
      </c>
      <c r="G109" s="1" t="s">
        <v>58</v>
      </c>
      <c r="H109" s="27" t="s">
        <v>135</v>
      </c>
      <c r="I109" s="27" t="s">
        <v>71</v>
      </c>
      <c r="J109" s="27" t="s">
        <v>90</v>
      </c>
      <c r="K109" s="27" t="s">
        <v>62</v>
      </c>
      <c r="L109" s="27" t="s">
        <v>254</v>
      </c>
      <c r="M109" s="27" t="s">
        <v>112</v>
      </c>
      <c r="N109" s="28">
        <v>500</v>
      </c>
      <c r="O109" s="29">
        <v>54.06</v>
      </c>
      <c r="P109" s="28">
        <f>N109-O109</f>
        <v>445.94</v>
      </c>
      <c r="Q109" s="30"/>
      <c r="R109" s="15">
        <v>15.61</v>
      </c>
      <c r="S109" s="31">
        <f>O109*R109</f>
        <v>843.87660000000005</v>
      </c>
      <c r="T109" s="32"/>
      <c r="U109" s="22">
        <v>7.61</v>
      </c>
      <c r="V109" s="22">
        <f>AF109/O109</f>
        <v>15.836662967073622</v>
      </c>
      <c r="W109" s="33">
        <f>O109*V109</f>
        <v>856.13</v>
      </c>
      <c r="X109" s="32"/>
      <c r="Y109" s="22">
        <v>33000</v>
      </c>
      <c r="Z109" s="22">
        <f>Y109/10000</f>
        <v>3.3</v>
      </c>
      <c r="AA109" s="33">
        <f>O109*Z109</f>
        <v>178.398</v>
      </c>
      <c r="AC109" s="34">
        <f>S109*0.5</f>
        <v>421.93830000000003</v>
      </c>
      <c r="AD109" s="35">
        <f>AC109+S109</f>
        <v>1265.8149000000001</v>
      </c>
      <c r="AF109" s="32">
        <v>856.13</v>
      </c>
    </row>
    <row r="110" spans="1:32" ht="13.5" customHeight="1" x14ac:dyDescent="0.3">
      <c r="A110" s="36"/>
      <c r="B110" s="37"/>
      <c r="C110" s="36"/>
      <c r="D110" s="36"/>
      <c r="E110" s="38"/>
      <c r="F110" s="38"/>
      <c r="G110" s="38"/>
      <c r="H110" s="38"/>
      <c r="I110" s="38"/>
      <c r="J110" s="27"/>
      <c r="K110" s="38"/>
      <c r="L110" s="38"/>
      <c r="M110" s="38"/>
      <c r="N110" s="30"/>
      <c r="O110" s="30"/>
      <c r="P110" s="30"/>
      <c r="Q110" s="30"/>
      <c r="V110" s="9"/>
      <c r="Z110" s="9"/>
      <c r="AA110" s="9"/>
    </row>
    <row r="111" spans="1:32" ht="36" customHeight="1" x14ac:dyDescent="0.3">
      <c r="A111" s="1">
        <v>42</v>
      </c>
      <c r="B111" s="26" t="s">
        <v>49</v>
      </c>
      <c r="C111" s="1">
        <v>324</v>
      </c>
      <c r="D111" s="1">
        <v>583</v>
      </c>
      <c r="E111" s="27" t="s">
        <v>139</v>
      </c>
      <c r="F111" s="27" t="s">
        <v>140</v>
      </c>
      <c r="G111" s="1" t="s">
        <v>58</v>
      </c>
      <c r="H111" s="27" t="s">
        <v>255</v>
      </c>
      <c r="I111" s="27" t="s">
        <v>141</v>
      </c>
      <c r="J111" s="27" t="s">
        <v>53</v>
      </c>
      <c r="K111" s="27" t="s">
        <v>62</v>
      </c>
      <c r="L111" s="27" t="s">
        <v>224</v>
      </c>
      <c r="M111" s="27" t="s">
        <v>112</v>
      </c>
      <c r="N111" s="28">
        <v>2240</v>
      </c>
      <c r="O111" s="29">
        <v>90.66</v>
      </c>
      <c r="P111" s="28">
        <f>N111-O111</f>
        <v>2149.34</v>
      </c>
      <c r="Q111" s="30"/>
      <c r="R111" s="15">
        <v>15.61</v>
      </c>
      <c r="S111" s="31">
        <f>O111*R111</f>
        <v>1415.2025999999998</v>
      </c>
      <c r="T111" s="32"/>
      <c r="U111" s="22">
        <v>20.82</v>
      </c>
      <c r="V111" s="22">
        <f>AF111/O111</f>
        <v>25.835539377895433</v>
      </c>
      <c r="W111" s="33">
        <f>O111*V111</f>
        <v>2342.25</v>
      </c>
      <c r="X111" s="32"/>
      <c r="Y111" s="22">
        <v>33000</v>
      </c>
      <c r="Z111" s="22">
        <f>Y111/10000</f>
        <v>3.3</v>
      </c>
      <c r="AA111" s="33">
        <f>O111*Z111</f>
        <v>299.178</v>
      </c>
      <c r="AC111" s="34">
        <f>S111*0.5</f>
        <v>707.60129999999992</v>
      </c>
      <c r="AD111" s="35">
        <f>AC111+S111</f>
        <v>2122.8038999999999</v>
      </c>
      <c r="AF111" s="32">
        <v>2342.25</v>
      </c>
    </row>
    <row r="112" spans="1:32" ht="36" customHeight="1" x14ac:dyDescent="0.3">
      <c r="B112" s="26"/>
      <c r="E112" s="27" t="s">
        <v>136</v>
      </c>
      <c r="F112" s="27" t="s">
        <v>137</v>
      </c>
      <c r="G112" s="1" t="s">
        <v>58</v>
      </c>
      <c r="H112" s="27" t="s">
        <v>138</v>
      </c>
      <c r="I112" s="27" t="s">
        <v>55</v>
      </c>
      <c r="J112" s="27"/>
      <c r="K112" s="27"/>
      <c r="L112" s="27"/>
      <c r="M112" s="27"/>
      <c r="N112" s="28"/>
      <c r="O112" s="28"/>
      <c r="P112" s="28"/>
      <c r="Q112" s="30"/>
      <c r="R112" s="15"/>
      <c r="U112" s="22"/>
      <c r="V112" s="9"/>
      <c r="Z112" s="9"/>
      <c r="AA112" s="9"/>
    </row>
    <row r="113" spans="1:32" ht="13.5" customHeight="1" x14ac:dyDescent="0.3">
      <c r="A113" s="36"/>
      <c r="B113" s="37"/>
      <c r="C113" s="36"/>
      <c r="D113" s="36"/>
      <c r="E113" s="38"/>
      <c r="F113" s="38"/>
      <c r="G113" s="38"/>
      <c r="H113" s="38"/>
      <c r="I113" s="38"/>
      <c r="J113" s="27"/>
      <c r="K113" s="38"/>
      <c r="L113" s="38"/>
      <c r="M113" s="38"/>
      <c r="N113" s="30"/>
      <c r="O113" s="30"/>
      <c r="P113" s="30"/>
      <c r="Q113" s="30"/>
      <c r="R113" s="15"/>
      <c r="U113" s="9"/>
      <c r="V113" s="9"/>
      <c r="Z113" s="9"/>
      <c r="AA113" s="9"/>
    </row>
    <row r="114" spans="1:32" ht="39.75" customHeight="1" x14ac:dyDescent="0.3">
      <c r="A114" s="1">
        <v>43</v>
      </c>
      <c r="B114" s="26" t="s">
        <v>49</v>
      </c>
      <c r="C114" s="1">
        <v>324</v>
      </c>
      <c r="D114" s="1">
        <v>725</v>
      </c>
      <c r="E114" s="27" t="s">
        <v>99</v>
      </c>
      <c r="F114" s="27" t="s">
        <v>100</v>
      </c>
      <c r="G114" s="1" t="s">
        <v>58</v>
      </c>
      <c r="H114" s="27" t="s">
        <v>101</v>
      </c>
      <c r="I114" s="27" t="s">
        <v>102</v>
      </c>
      <c r="J114" s="27" t="s">
        <v>90</v>
      </c>
      <c r="K114" s="27" t="s">
        <v>62</v>
      </c>
      <c r="L114" s="27" t="s">
        <v>81</v>
      </c>
      <c r="M114" s="27" t="s">
        <v>83</v>
      </c>
      <c r="N114" s="28">
        <v>20</v>
      </c>
      <c r="O114" s="29">
        <v>0.81</v>
      </c>
      <c r="P114" s="28">
        <f>N114-O114</f>
        <v>19.190000000000001</v>
      </c>
      <c r="Q114" s="30"/>
      <c r="R114" s="15">
        <v>15.61</v>
      </c>
      <c r="S114" s="31">
        <f>O114*R114</f>
        <v>12.6441</v>
      </c>
      <c r="T114" s="32"/>
      <c r="U114" s="22">
        <v>0.11</v>
      </c>
      <c r="V114" s="22">
        <f>AF114/O114</f>
        <v>15.283950617283951</v>
      </c>
      <c r="W114" s="33">
        <f>O114*V114</f>
        <v>12.38</v>
      </c>
      <c r="X114" s="32"/>
      <c r="Y114" s="22">
        <v>33000</v>
      </c>
      <c r="Z114" s="22">
        <f>Y114/10000</f>
        <v>3.3</v>
      </c>
      <c r="AA114" s="33">
        <f>O114*Z114</f>
        <v>2.673</v>
      </c>
      <c r="AC114" s="34">
        <f>S114*0.5</f>
        <v>6.3220499999999999</v>
      </c>
      <c r="AD114" s="35">
        <f>AC114+S114</f>
        <v>18.966149999999999</v>
      </c>
      <c r="AF114" s="32">
        <v>12.38</v>
      </c>
    </row>
    <row r="115" spans="1:32" ht="39.75" customHeight="1" x14ac:dyDescent="0.3">
      <c r="B115" s="26"/>
      <c r="E115" s="27" t="s">
        <v>106</v>
      </c>
      <c r="F115" s="27" t="s">
        <v>107</v>
      </c>
      <c r="G115" s="1" t="s">
        <v>58</v>
      </c>
      <c r="H115" s="27" t="s">
        <v>256</v>
      </c>
      <c r="I115" s="27" t="s">
        <v>102</v>
      </c>
      <c r="J115" s="27"/>
      <c r="K115" s="27"/>
      <c r="L115" s="27"/>
      <c r="M115" s="27"/>
      <c r="N115" s="28"/>
      <c r="O115" s="28"/>
      <c r="P115" s="28"/>
      <c r="Q115" s="30"/>
      <c r="R115" s="15"/>
      <c r="U115" s="9"/>
      <c r="Z115" s="9"/>
      <c r="AA115" s="9"/>
    </row>
    <row r="116" spans="1:32" ht="13.5" customHeight="1" x14ac:dyDescent="0.3">
      <c r="A116" s="36"/>
      <c r="B116" s="37"/>
      <c r="C116" s="36"/>
      <c r="D116" s="36"/>
      <c r="E116" s="38"/>
      <c r="F116" s="38"/>
      <c r="G116" s="38"/>
      <c r="H116" s="38"/>
      <c r="I116" s="38"/>
      <c r="J116" s="27"/>
      <c r="K116" s="38"/>
      <c r="L116" s="38"/>
      <c r="M116" s="38"/>
      <c r="N116" s="30"/>
      <c r="O116" s="30"/>
      <c r="P116" s="30"/>
      <c r="Q116" s="30"/>
      <c r="R116" s="15" t="s">
        <v>29</v>
      </c>
      <c r="U116" s="22" t="s">
        <v>29</v>
      </c>
      <c r="V116" s="9"/>
      <c r="Z116" s="9"/>
      <c r="AA116" s="9"/>
    </row>
    <row r="117" spans="1:32" ht="38.25" customHeight="1" x14ac:dyDescent="0.3">
      <c r="A117" s="1">
        <v>44</v>
      </c>
      <c r="B117" s="26" t="s">
        <v>49</v>
      </c>
      <c r="C117" s="1">
        <v>324</v>
      </c>
      <c r="D117" s="1">
        <v>728</v>
      </c>
      <c r="E117" s="27" t="s">
        <v>257</v>
      </c>
      <c r="F117" s="27" t="s">
        <v>258</v>
      </c>
      <c r="G117" s="1" t="s">
        <v>58</v>
      </c>
      <c r="H117" s="27" t="s">
        <v>259</v>
      </c>
      <c r="I117" s="27" t="s">
        <v>117</v>
      </c>
      <c r="J117" s="27" t="s">
        <v>103</v>
      </c>
      <c r="K117" s="27" t="s">
        <v>62</v>
      </c>
      <c r="L117" s="27" t="s">
        <v>209</v>
      </c>
      <c r="M117" s="27" t="s">
        <v>85</v>
      </c>
      <c r="N117" s="28">
        <v>170</v>
      </c>
      <c r="O117" s="29">
        <v>43.48</v>
      </c>
      <c r="P117" s="28">
        <f>N117-O117</f>
        <v>126.52000000000001</v>
      </c>
      <c r="Q117" s="30"/>
      <c r="R117" s="15">
        <v>15.61</v>
      </c>
      <c r="S117" s="31">
        <f>O117*R117</f>
        <v>678.72279999999989</v>
      </c>
      <c r="T117" s="32"/>
      <c r="U117" s="22">
        <v>0.97</v>
      </c>
      <c r="V117" s="22">
        <f>AF117/O117</f>
        <v>2.5098896044158234</v>
      </c>
      <c r="W117" s="33">
        <f>O117*V117</f>
        <v>109.13</v>
      </c>
      <c r="X117" s="32"/>
      <c r="Y117" s="22">
        <v>7000</v>
      </c>
      <c r="Z117" s="22">
        <f>Y117/10000</f>
        <v>0.7</v>
      </c>
      <c r="AA117" s="33">
        <f>O117*Z117</f>
        <v>30.435999999999996</v>
      </c>
      <c r="AC117" s="34">
        <f>S117*0.5</f>
        <v>339.36139999999995</v>
      </c>
      <c r="AD117" s="35">
        <f>AC117+S117</f>
        <v>1018.0841999999998</v>
      </c>
      <c r="AF117" s="32">
        <v>109.13</v>
      </c>
    </row>
    <row r="118" spans="1:32" ht="38.25" customHeight="1" x14ac:dyDescent="0.3">
      <c r="B118" s="26"/>
      <c r="E118" s="27" t="s">
        <v>260</v>
      </c>
      <c r="F118" s="27" t="s">
        <v>261</v>
      </c>
      <c r="G118" s="1" t="s">
        <v>262</v>
      </c>
      <c r="H118" s="27" t="s">
        <v>263</v>
      </c>
      <c r="I118" s="27" t="s">
        <v>117</v>
      </c>
      <c r="J118" s="27"/>
      <c r="K118" s="27"/>
      <c r="L118" s="27"/>
      <c r="M118" s="27"/>
      <c r="N118" s="28"/>
      <c r="O118" s="28"/>
      <c r="P118" s="28"/>
      <c r="Q118" s="30"/>
      <c r="R118" s="15"/>
      <c r="U118" s="9"/>
      <c r="Z118" s="9"/>
      <c r="AA118" s="9"/>
    </row>
    <row r="119" spans="1:32" ht="38.25" customHeight="1" x14ac:dyDescent="0.3">
      <c r="B119" s="26"/>
      <c r="E119" s="27" t="s">
        <v>264</v>
      </c>
      <c r="F119" s="27" t="s">
        <v>265</v>
      </c>
      <c r="G119" s="1" t="s">
        <v>58</v>
      </c>
      <c r="H119" s="27" t="s">
        <v>266</v>
      </c>
      <c r="I119" s="27" t="s">
        <v>117</v>
      </c>
      <c r="J119" s="27"/>
      <c r="K119" s="27"/>
      <c r="L119" s="27"/>
      <c r="M119" s="27"/>
      <c r="N119" s="28"/>
      <c r="O119" s="28"/>
      <c r="P119" s="28"/>
      <c r="Q119" s="30"/>
      <c r="Z119" s="9"/>
      <c r="AA119" s="9"/>
    </row>
    <row r="120" spans="1:32" ht="13.5" customHeight="1" x14ac:dyDescent="0.3">
      <c r="A120" s="36"/>
      <c r="B120" s="37"/>
      <c r="C120" s="36"/>
      <c r="D120" s="36"/>
      <c r="E120" s="38"/>
      <c r="F120" s="38"/>
      <c r="G120" s="38"/>
      <c r="H120" s="38"/>
      <c r="I120" s="38"/>
      <c r="J120" s="27"/>
      <c r="K120" s="38"/>
      <c r="L120" s="38"/>
      <c r="M120" s="38"/>
      <c r="N120" s="30"/>
      <c r="O120" s="30"/>
      <c r="P120" s="30"/>
      <c r="Q120" s="30"/>
      <c r="V120" s="9"/>
      <c r="Z120" s="9"/>
      <c r="AA120" s="9"/>
    </row>
    <row r="121" spans="1:32" ht="36" customHeight="1" x14ac:dyDescent="0.3">
      <c r="A121" s="1">
        <v>45</v>
      </c>
      <c r="B121" s="26" t="s">
        <v>49</v>
      </c>
      <c r="C121" s="1">
        <v>324</v>
      </c>
      <c r="D121" s="1">
        <v>730</v>
      </c>
      <c r="E121" s="27" t="s">
        <v>257</v>
      </c>
      <c r="F121" s="27" t="s">
        <v>258</v>
      </c>
      <c r="G121" s="1" t="s">
        <v>58</v>
      </c>
      <c r="H121" s="27" t="s">
        <v>259</v>
      </c>
      <c r="I121" s="27" t="s">
        <v>117</v>
      </c>
      <c r="J121" s="27" t="s">
        <v>90</v>
      </c>
      <c r="K121" s="27" t="s">
        <v>62</v>
      </c>
      <c r="L121" s="27" t="s">
        <v>209</v>
      </c>
      <c r="M121" s="27" t="s">
        <v>85</v>
      </c>
      <c r="N121" s="28">
        <v>170</v>
      </c>
      <c r="O121" s="29">
        <v>94.59</v>
      </c>
      <c r="P121" s="28">
        <f>N121-O121</f>
        <v>75.41</v>
      </c>
      <c r="Q121" s="30"/>
      <c r="R121" s="15">
        <v>15.61</v>
      </c>
      <c r="S121" s="31">
        <f>O121*R121</f>
        <v>1476.5499</v>
      </c>
      <c r="T121" s="32"/>
      <c r="U121" s="22">
        <v>0.97</v>
      </c>
      <c r="V121" s="22">
        <f>AF121/O121</f>
        <v>1.1537160376361137</v>
      </c>
      <c r="W121" s="33">
        <f>O121*V121</f>
        <v>109.13000000000001</v>
      </c>
      <c r="X121" s="32"/>
      <c r="Y121" s="22">
        <v>33000</v>
      </c>
      <c r="Z121" s="22">
        <f>Y121/10000</f>
        <v>3.3</v>
      </c>
      <c r="AA121" s="33">
        <f>O121*Z121</f>
        <v>312.14699999999999</v>
      </c>
      <c r="AC121" s="34">
        <f>S121*0.5</f>
        <v>738.27494999999999</v>
      </c>
      <c r="AD121" s="35">
        <f>AC121+S121</f>
        <v>2214.82485</v>
      </c>
      <c r="AF121" s="32">
        <v>109.13</v>
      </c>
    </row>
    <row r="122" spans="1:32" ht="36" customHeight="1" x14ac:dyDescent="0.3">
      <c r="B122" s="26"/>
      <c r="E122" s="27" t="s">
        <v>260</v>
      </c>
      <c r="F122" s="27" t="s">
        <v>261</v>
      </c>
      <c r="G122" s="1" t="s">
        <v>262</v>
      </c>
      <c r="H122" s="27" t="s">
        <v>263</v>
      </c>
      <c r="I122" s="27" t="s">
        <v>117</v>
      </c>
      <c r="J122" s="27"/>
      <c r="K122" s="27"/>
      <c r="L122" s="27"/>
      <c r="M122" s="27"/>
      <c r="N122" s="28"/>
      <c r="O122" s="28"/>
      <c r="P122" s="28"/>
      <c r="Q122" s="30"/>
      <c r="V122" s="9"/>
      <c r="Z122" s="9"/>
      <c r="AA122" s="9"/>
    </row>
    <row r="123" spans="1:32" ht="36" customHeight="1" x14ac:dyDescent="0.3">
      <c r="B123" s="26"/>
      <c r="E123" s="27" t="s">
        <v>264</v>
      </c>
      <c r="F123" s="27" t="s">
        <v>265</v>
      </c>
      <c r="G123" s="1" t="s">
        <v>58</v>
      </c>
      <c r="H123" s="27" t="s">
        <v>266</v>
      </c>
      <c r="I123" s="27" t="s">
        <v>117</v>
      </c>
      <c r="J123" s="27"/>
      <c r="K123" s="27"/>
      <c r="L123" s="27"/>
      <c r="M123" s="27"/>
      <c r="N123" s="28"/>
      <c r="O123" s="28"/>
      <c r="P123" s="28"/>
      <c r="Q123" s="30"/>
      <c r="V123" s="9"/>
      <c r="Z123" s="9"/>
      <c r="AA123" s="9"/>
    </row>
    <row r="124" spans="1:32" ht="13.5" customHeight="1" x14ac:dyDescent="0.3">
      <c r="A124" s="36"/>
      <c r="B124" s="37"/>
      <c r="C124" s="36"/>
      <c r="D124" s="36"/>
      <c r="E124" s="38"/>
      <c r="F124" s="38"/>
      <c r="G124" s="38"/>
      <c r="H124" s="38"/>
      <c r="I124" s="38"/>
      <c r="J124" s="27"/>
      <c r="K124" s="38"/>
      <c r="L124" s="38"/>
      <c r="M124" s="38"/>
      <c r="N124" s="30"/>
      <c r="O124" s="30"/>
      <c r="P124" s="30"/>
      <c r="Q124" s="30"/>
      <c r="V124" s="9"/>
      <c r="Z124" s="9"/>
      <c r="AA124" s="9"/>
    </row>
    <row r="125" spans="1:32" ht="42.75" customHeight="1" x14ac:dyDescent="0.3">
      <c r="A125" s="1">
        <v>46</v>
      </c>
      <c r="B125" s="26" t="s">
        <v>49</v>
      </c>
      <c r="C125" s="1">
        <v>324</v>
      </c>
      <c r="D125" s="1">
        <v>1674</v>
      </c>
      <c r="E125" s="27" t="s">
        <v>267</v>
      </c>
      <c r="F125" s="27" t="s">
        <v>268</v>
      </c>
      <c r="G125" s="1" t="s">
        <v>58</v>
      </c>
      <c r="H125" s="27" t="s">
        <v>269</v>
      </c>
      <c r="I125" s="27" t="s">
        <v>71</v>
      </c>
      <c r="J125" s="27" t="s">
        <v>72</v>
      </c>
      <c r="K125" s="27" t="s">
        <v>62</v>
      </c>
      <c r="L125" s="27" t="s">
        <v>224</v>
      </c>
      <c r="M125" s="27" t="s">
        <v>111</v>
      </c>
      <c r="N125" s="28">
        <v>2202</v>
      </c>
      <c r="O125" s="29">
        <v>140.94999999999999</v>
      </c>
      <c r="P125" s="28">
        <f>N125-O125</f>
        <v>2061.0500000000002</v>
      </c>
      <c r="Q125" s="30"/>
      <c r="R125" s="15">
        <v>169</v>
      </c>
      <c r="S125" s="31">
        <f>O125*R125</f>
        <v>23820.55</v>
      </c>
      <c r="T125" s="50"/>
      <c r="U125" s="22" t="s">
        <v>270</v>
      </c>
      <c r="V125" s="22">
        <f>AF125/O125</f>
        <v>27.700319262149701</v>
      </c>
      <c r="W125" s="33">
        <f>O125*V125</f>
        <v>3904.36</v>
      </c>
      <c r="X125" s="50"/>
      <c r="Y125" s="22" t="s">
        <v>74</v>
      </c>
      <c r="Z125" s="22" t="s">
        <v>74</v>
      </c>
      <c r="AA125" s="33">
        <f>W125</f>
        <v>3904.36</v>
      </c>
      <c r="AC125" s="34">
        <f>S125*0.1</f>
        <v>2382.0549999999998</v>
      </c>
      <c r="AD125" s="41">
        <f>AC125+S125</f>
        <v>26202.605</v>
      </c>
      <c r="AF125" s="50">
        <v>3904.36</v>
      </c>
    </row>
    <row r="126" spans="1:32" ht="13.5" customHeight="1" x14ac:dyDescent="0.3">
      <c r="A126" s="36"/>
      <c r="B126" s="37"/>
      <c r="C126" s="36"/>
      <c r="D126" s="36"/>
      <c r="E126" s="38"/>
      <c r="F126" s="38"/>
      <c r="G126" s="38"/>
      <c r="H126" s="38"/>
      <c r="I126" s="38"/>
      <c r="J126" s="27"/>
      <c r="K126" s="38"/>
      <c r="L126" s="38"/>
      <c r="M126" s="38"/>
      <c r="N126" s="30"/>
      <c r="O126" s="30"/>
      <c r="P126" s="30"/>
      <c r="Q126" s="30"/>
      <c r="V126" s="9"/>
      <c r="Z126" s="9"/>
      <c r="AA126" s="9"/>
    </row>
    <row r="127" spans="1:32" ht="42.75" customHeight="1" x14ac:dyDescent="0.3">
      <c r="A127" s="1">
        <v>47</v>
      </c>
      <c r="B127" s="26" t="s">
        <v>49</v>
      </c>
      <c r="C127" s="1">
        <v>324</v>
      </c>
      <c r="D127" s="1">
        <v>2208</v>
      </c>
      <c r="E127" s="27" t="s">
        <v>271</v>
      </c>
      <c r="F127" s="27" t="s">
        <v>272</v>
      </c>
      <c r="G127" s="1" t="s">
        <v>58</v>
      </c>
      <c r="H127" s="27" t="s">
        <v>273</v>
      </c>
      <c r="I127" s="27" t="s">
        <v>167</v>
      </c>
      <c r="J127" s="27" t="s">
        <v>97</v>
      </c>
      <c r="K127" s="27" t="s">
        <v>62</v>
      </c>
      <c r="L127" s="27" t="s">
        <v>230</v>
      </c>
      <c r="M127" s="27" t="s">
        <v>274</v>
      </c>
      <c r="N127" s="28">
        <v>956</v>
      </c>
      <c r="O127" s="29">
        <v>8.94</v>
      </c>
      <c r="P127" s="28">
        <f>N127-O127</f>
        <v>947.06</v>
      </c>
      <c r="Q127" s="30"/>
      <c r="R127" s="15">
        <v>15.61</v>
      </c>
      <c r="S127" s="31">
        <f>O127*R127</f>
        <v>139.55339999999998</v>
      </c>
      <c r="T127" s="32"/>
      <c r="U127" s="22">
        <v>9.8699999999999992</v>
      </c>
      <c r="V127" s="22">
        <f>AF127/O127</f>
        <v>124.20357941834453</v>
      </c>
      <c r="W127" s="33">
        <f>O127*V127</f>
        <v>1110.3800000000001</v>
      </c>
      <c r="X127" s="32"/>
      <c r="Y127" s="22">
        <v>37000</v>
      </c>
      <c r="Z127" s="22">
        <f>Y127/10000</f>
        <v>3.7</v>
      </c>
      <c r="AA127" s="33">
        <f>O127*Z127</f>
        <v>33.078000000000003</v>
      </c>
      <c r="AC127" s="34">
        <f>S127*0.5</f>
        <v>69.776699999999991</v>
      </c>
      <c r="AD127" s="35">
        <f>AC127+S127</f>
        <v>209.33009999999996</v>
      </c>
      <c r="AF127" s="32">
        <v>1110.3800000000001</v>
      </c>
    </row>
    <row r="128" spans="1:32" ht="13.5" customHeight="1" x14ac:dyDescent="0.3">
      <c r="A128" s="36"/>
      <c r="B128" s="37"/>
      <c r="C128" s="36"/>
      <c r="D128" s="36"/>
      <c r="E128" s="38"/>
      <c r="F128" s="38"/>
      <c r="G128" s="38"/>
      <c r="H128" s="38"/>
      <c r="I128" s="38"/>
      <c r="J128" s="27"/>
      <c r="K128" s="38"/>
      <c r="L128" s="38"/>
      <c r="M128" s="38"/>
      <c r="N128" s="30"/>
      <c r="O128" s="30"/>
      <c r="P128" s="30"/>
      <c r="Q128" s="30"/>
      <c r="R128" s="15"/>
      <c r="U128" s="9"/>
      <c r="V128" s="9"/>
      <c r="Z128" s="9"/>
      <c r="AA128" s="9"/>
    </row>
    <row r="129" spans="1:32" ht="36" customHeight="1" x14ac:dyDescent="0.3">
      <c r="A129" s="1">
        <v>48</v>
      </c>
      <c r="B129" s="26" t="s">
        <v>49</v>
      </c>
      <c r="C129" s="1">
        <v>324</v>
      </c>
      <c r="D129" s="1">
        <v>2347</v>
      </c>
      <c r="E129" s="27" t="s">
        <v>150</v>
      </c>
      <c r="F129" s="27" t="s">
        <v>151</v>
      </c>
      <c r="G129" s="27" t="s">
        <v>152</v>
      </c>
      <c r="H129" s="27" t="s">
        <v>153</v>
      </c>
      <c r="I129" s="27" t="s">
        <v>102</v>
      </c>
      <c r="J129" s="27" t="s">
        <v>72</v>
      </c>
      <c r="K129" s="27" t="s">
        <v>62</v>
      </c>
      <c r="L129" s="27" t="s">
        <v>213</v>
      </c>
      <c r="M129" s="27" t="s">
        <v>83</v>
      </c>
      <c r="N129" s="28">
        <v>1520</v>
      </c>
      <c r="O129" s="29">
        <v>20.09</v>
      </c>
      <c r="P129" s="28">
        <f>N129-O129</f>
        <v>1499.91</v>
      </c>
      <c r="Q129" s="30"/>
      <c r="R129" s="15">
        <v>169</v>
      </c>
      <c r="S129" s="31">
        <f>O129*R129</f>
        <v>3395.21</v>
      </c>
      <c r="T129" s="50"/>
      <c r="U129" s="22" t="s">
        <v>275</v>
      </c>
      <c r="V129" s="22">
        <f>AF129/O129</f>
        <v>388.69337979094081</v>
      </c>
      <c r="W129" s="33">
        <f>O129*V129</f>
        <v>7808.85</v>
      </c>
      <c r="X129" s="50"/>
      <c r="Y129" s="22" t="s">
        <v>74</v>
      </c>
      <c r="Z129" s="22" t="s">
        <v>74</v>
      </c>
      <c r="AA129" s="33">
        <f>W129</f>
        <v>7808.85</v>
      </c>
      <c r="AC129" s="34">
        <f>S129*0.1</f>
        <v>339.52100000000002</v>
      </c>
      <c r="AD129" s="41">
        <f>AC129+S129</f>
        <v>3734.7310000000002</v>
      </c>
      <c r="AF129" s="50">
        <v>7808.85</v>
      </c>
    </row>
    <row r="130" spans="1:32" ht="36" customHeight="1" x14ac:dyDescent="0.3">
      <c r="A130" s="1" t="s">
        <v>29</v>
      </c>
      <c r="B130" s="26"/>
      <c r="E130" s="27" t="s">
        <v>154</v>
      </c>
      <c r="F130" s="27" t="s">
        <v>155</v>
      </c>
      <c r="G130" s="27" t="s">
        <v>152</v>
      </c>
      <c r="H130" s="27" t="s">
        <v>156</v>
      </c>
      <c r="I130" s="27" t="s">
        <v>102</v>
      </c>
      <c r="J130" s="27"/>
      <c r="K130" s="27"/>
      <c r="L130" s="27"/>
      <c r="M130" s="27"/>
      <c r="N130" s="28"/>
      <c r="O130" s="29"/>
      <c r="P130" s="28"/>
      <c r="Q130" s="30"/>
      <c r="S130" s="31"/>
      <c r="T130" s="50"/>
      <c r="V130" s="22"/>
      <c r="W130" s="33"/>
      <c r="X130" s="50"/>
      <c r="Z130" s="9"/>
      <c r="AA130" s="9"/>
      <c r="AF130" s="50"/>
    </row>
    <row r="131" spans="1:32" ht="13.5" customHeight="1" x14ac:dyDescent="0.3">
      <c r="A131" s="36"/>
      <c r="B131" s="37"/>
      <c r="C131" s="36"/>
      <c r="D131" s="36"/>
      <c r="E131" s="38"/>
      <c r="F131" s="38"/>
      <c r="G131" s="38"/>
      <c r="H131" s="38"/>
      <c r="I131" s="38"/>
      <c r="J131" s="27"/>
      <c r="K131" s="38"/>
      <c r="L131" s="38"/>
      <c r="M131" s="38"/>
      <c r="N131" s="30"/>
      <c r="O131" s="30"/>
      <c r="P131" s="30"/>
      <c r="Q131" s="30"/>
      <c r="R131" s="15"/>
      <c r="U131" s="9"/>
      <c r="V131" s="9"/>
      <c r="Z131" s="9"/>
      <c r="AA131" s="9"/>
    </row>
    <row r="132" spans="1:32" ht="22.8" hidden="1" x14ac:dyDescent="0.3">
      <c r="B132" s="26"/>
      <c r="E132" s="51" t="s">
        <v>276</v>
      </c>
      <c r="F132" s="27"/>
      <c r="G132" s="27"/>
      <c r="H132" s="27"/>
      <c r="I132" s="27"/>
      <c r="J132" s="27"/>
      <c r="K132" s="27"/>
      <c r="L132" s="27"/>
      <c r="M132" s="27"/>
      <c r="N132" s="28"/>
      <c r="O132" s="28"/>
      <c r="P132" s="28"/>
      <c r="Q132" s="30"/>
      <c r="R132" s="15">
        <v>9.8699999999999992</v>
      </c>
      <c r="U132" s="22">
        <v>9.8699999999999992</v>
      </c>
      <c r="V132" s="9"/>
      <c r="Y132" s="22">
        <v>37000</v>
      </c>
      <c r="Z132" s="22">
        <f>Y132/10000</f>
        <v>3.7</v>
      </c>
      <c r="AA132" s="33">
        <f>R132*Z132</f>
        <v>36.518999999999998</v>
      </c>
    </row>
    <row r="133" spans="1:32" ht="45.75" customHeight="1" x14ac:dyDescent="0.3">
      <c r="A133" s="1">
        <v>49</v>
      </c>
      <c r="B133" s="26" t="s">
        <v>49</v>
      </c>
      <c r="C133" s="1">
        <v>324</v>
      </c>
      <c r="D133" s="1">
        <v>2457</v>
      </c>
      <c r="E133" s="27" t="s">
        <v>277</v>
      </c>
      <c r="F133" s="27" t="s">
        <v>278</v>
      </c>
      <c r="G133" s="27" t="s">
        <v>279</v>
      </c>
      <c r="H133" s="27" t="s">
        <v>280</v>
      </c>
      <c r="I133" s="27" t="s">
        <v>71</v>
      </c>
      <c r="J133" s="27" t="s">
        <v>72</v>
      </c>
      <c r="K133" s="27" t="s">
        <v>62</v>
      </c>
      <c r="L133" s="27" t="s">
        <v>281</v>
      </c>
      <c r="M133" s="27" t="s">
        <v>81</v>
      </c>
      <c r="N133" s="28">
        <v>500</v>
      </c>
      <c r="O133" s="29">
        <v>2.8</v>
      </c>
      <c r="P133" s="28">
        <f>N133-O133</f>
        <v>497.2</v>
      </c>
      <c r="Q133" s="30"/>
      <c r="R133" s="15">
        <v>169</v>
      </c>
      <c r="S133" s="31">
        <f>O133*R133</f>
        <v>473.2</v>
      </c>
      <c r="T133" s="32"/>
      <c r="U133" s="22" t="s">
        <v>282</v>
      </c>
      <c r="V133" s="22">
        <f>AF133/O133</f>
        <v>1725.6142857142859</v>
      </c>
      <c r="W133" s="33">
        <f>O133*V133</f>
        <v>4831.72</v>
      </c>
      <c r="X133" s="32"/>
      <c r="Y133" s="22" t="s">
        <v>74</v>
      </c>
      <c r="Z133" s="22" t="s">
        <v>74</v>
      </c>
      <c r="AA133" s="33">
        <f>W133</f>
        <v>4831.72</v>
      </c>
      <c r="AC133" s="34">
        <f>S133*0.1</f>
        <v>47.32</v>
      </c>
      <c r="AD133" s="41">
        <f>AC133+S133</f>
        <v>520.52</v>
      </c>
      <c r="AF133" s="32">
        <v>4831.72</v>
      </c>
    </row>
    <row r="134" spans="1:32" ht="13.5" customHeight="1" x14ac:dyDescent="0.3">
      <c r="A134" s="36"/>
      <c r="B134" s="37"/>
      <c r="C134" s="36"/>
      <c r="D134" s="36"/>
      <c r="E134" s="38"/>
      <c r="F134" s="38"/>
      <c r="G134" s="38"/>
      <c r="H134" s="38"/>
      <c r="I134" s="38"/>
      <c r="J134" s="27"/>
      <c r="K134" s="38"/>
      <c r="L134" s="38"/>
      <c r="M134" s="38"/>
      <c r="N134" s="30"/>
      <c r="O134" s="30"/>
      <c r="P134" s="30"/>
      <c r="Q134" s="30"/>
      <c r="R134" s="15"/>
      <c r="U134" s="9"/>
      <c r="V134" s="9"/>
      <c r="Z134" s="9"/>
      <c r="AA134" s="9"/>
    </row>
    <row r="135" spans="1:32" ht="39.75" customHeight="1" x14ac:dyDescent="0.3">
      <c r="B135" s="26"/>
      <c r="E135" s="27"/>
      <c r="F135" s="27"/>
      <c r="G135" s="27"/>
      <c r="H135" s="27"/>
      <c r="I135" s="27"/>
      <c r="J135" s="27"/>
      <c r="K135" s="27"/>
      <c r="L135" s="27"/>
      <c r="M135" s="27"/>
      <c r="N135" s="28"/>
      <c r="O135" s="28"/>
      <c r="P135" s="28"/>
      <c r="Q135" s="30"/>
      <c r="R135" s="52" t="s">
        <v>283</v>
      </c>
      <c r="S135" s="53">
        <f>SUM(S5:S134)</f>
        <v>113091.09450000001</v>
      </c>
      <c r="T135" s="54"/>
      <c r="U135" s="22"/>
      <c r="V135" s="55" t="s">
        <v>284</v>
      </c>
      <c r="W135" s="33">
        <f>SUM(W5:W134)</f>
        <v>68764.809999999954</v>
      </c>
      <c r="X135" s="54"/>
      <c r="Z135" s="22" t="s">
        <v>6</v>
      </c>
      <c r="AA135" s="33">
        <f>SUM(AA5:AA134)</f>
        <v>39963.466499999995</v>
      </c>
      <c r="AD135" s="35">
        <f>SUM(AD5:AD134)</f>
        <v>152120.12974999996</v>
      </c>
      <c r="AF135" s="54"/>
    </row>
    <row r="136" spans="1:32" ht="19.5" customHeight="1" x14ac:dyDescent="0.3">
      <c r="B136" s="56"/>
      <c r="C136" s="19"/>
      <c r="D136" s="20"/>
      <c r="E136" s="27"/>
      <c r="F136" s="27"/>
      <c r="G136" s="27"/>
      <c r="H136" s="27"/>
      <c r="I136" s="27"/>
      <c r="J136" s="27"/>
      <c r="K136" s="27"/>
      <c r="L136" s="27"/>
      <c r="M136" s="27"/>
      <c r="N136" s="28"/>
      <c r="O136" s="28"/>
      <c r="P136" s="28"/>
      <c r="Q136" s="30"/>
      <c r="R136" s="15"/>
      <c r="T136" s="54"/>
      <c r="U136" s="22"/>
      <c r="V136" s="57"/>
      <c r="W136" s="33"/>
      <c r="X136" s="54"/>
      <c r="Z136" s="9"/>
      <c r="AA136" s="33"/>
      <c r="AD136" s="35"/>
      <c r="AF136" s="54"/>
    </row>
    <row r="137" spans="1:32" ht="19.5" customHeight="1" x14ac:dyDescent="0.3">
      <c r="B137" s="56"/>
      <c r="C137" s="19"/>
      <c r="D137" s="20"/>
      <c r="E137" s="27"/>
      <c r="F137" s="27"/>
      <c r="G137" s="27"/>
      <c r="H137" s="27"/>
      <c r="I137" s="27"/>
      <c r="J137" s="27"/>
      <c r="K137" s="27"/>
      <c r="L137" s="27"/>
      <c r="M137" s="27"/>
      <c r="N137" s="28"/>
      <c r="O137" s="28"/>
      <c r="P137" s="28"/>
      <c r="Q137" s="30"/>
      <c r="R137" s="15"/>
      <c r="T137" s="54"/>
      <c r="U137" s="22"/>
      <c r="V137" s="57"/>
      <c r="W137" s="33"/>
      <c r="X137" s="54"/>
      <c r="Z137" s="9"/>
      <c r="AA137" s="33"/>
      <c r="AD137" s="35"/>
      <c r="AF137" s="54"/>
    </row>
    <row r="138" spans="1:32" ht="33" customHeight="1" x14ac:dyDescent="0.3">
      <c r="A138" s="48" t="s">
        <v>145</v>
      </c>
      <c r="B138" s="97" t="s">
        <v>285</v>
      </c>
      <c r="C138" s="97"/>
      <c r="D138" s="97"/>
      <c r="E138" s="58"/>
      <c r="F138" s="27"/>
      <c r="G138" s="27"/>
      <c r="H138" s="27"/>
      <c r="I138" s="27"/>
      <c r="J138" s="27"/>
      <c r="K138" s="27"/>
      <c r="L138" s="27"/>
      <c r="M138" s="27"/>
      <c r="N138" s="28"/>
      <c r="O138" s="28"/>
      <c r="P138" s="28"/>
      <c r="Q138" s="30"/>
      <c r="R138" s="15"/>
      <c r="S138" s="21" t="s">
        <v>29</v>
      </c>
      <c r="T138" s="59"/>
      <c r="U138" s="9"/>
      <c r="V138" s="60" t="s">
        <v>29</v>
      </c>
      <c r="X138" s="59"/>
      <c r="Z138" s="9"/>
      <c r="AA138" s="9"/>
      <c r="AD138" s="35"/>
      <c r="AF138" s="59"/>
    </row>
    <row r="139" spans="1:32" x14ac:dyDescent="0.3">
      <c r="B139" s="26"/>
      <c r="E139" s="27"/>
      <c r="F139" s="27"/>
      <c r="G139" s="27"/>
      <c r="H139" s="27"/>
      <c r="I139" s="27"/>
      <c r="J139" s="27"/>
      <c r="K139" s="27"/>
      <c r="L139" s="27"/>
      <c r="M139" s="27"/>
      <c r="N139" s="28"/>
      <c r="O139" s="28"/>
      <c r="P139" s="28"/>
      <c r="Q139" s="30"/>
      <c r="R139" s="15"/>
      <c r="U139" s="9"/>
      <c r="V139" s="9"/>
      <c r="Z139" s="9"/>
      <c r="AA139" s="9"/>
    </row>
    <row r="140" spans="1:32" s="11" customFormat="1" x14ac:dyDescent="0.3">
      <c r="A140" s="1"/>
      <c r="B140" s="26"/>
      <c r="C140" s="1"/>
      <c r="D140" s="1"/>
      <c r="E140" s="27"/>
      <c r="F140" s="27"/>
      <c r="G140" s="27"/>
      <c r="H140" s="27"/>
      <c r="I140" s="27"/>
      <c r="J140" s="27"/>
      <c r="K140" s="27"/>
      <c r="L140" s="27"/>
      <c r="M140" s="27"/>
      <c r="N140" s="28"/>
      <c r="O140" s="28"/>
      <c r="P140" s="28"/>
      <c r="Q140" s="30"/>
      <c r="R140" s="15"/>
      <c r="S140" s="6"/>
      <c r="T140" s="7"/>
      <c r="U140" s="9"/>
      <c r="V140" s="9"/>
      <c r="W140" s="8"/>
      <c r="X140" s="7"/>
      <c r="Y140" s="9"/>
      <c r="Z140" s="9"/>
      <c r="AA140" s="8"/>
      <c r="AD140" s="23"/>
      <c r="AF140" s="7"/>
    </row>
    <row r="141" spans="1:32" s="11" customFormat="1" x14ac:dyDescent="0.3">
      <c r="A141" s="1"/>
      <c r="B141" s="26"/>
      <c r="C141" s="1"/>
      <c r="D141" s="1"/>
      <c r="E141" s="27"/>
      <c r="F141" s="27"/>
      <c r="G141" s="27"/>
      <c r="H141" s="27"/>
      <c r="I141" s="27"/>
      <c r="J141" s="27"/>
      <c r="K141" s="27"/>
      <c r="L141" s="27"/>
      <c r="M141" s="27"/>
      <c r="N141" s="28"/>
      <c r="O141" s="28"/>
      <c r="P141" s="28"/>
      <c r="Q141" s="30"/>
      <c r="R141" s="15"/>
      <c r="S141" s="6"/>
      <c r="T141" s="7"/>
      <c r="U141" s="9"/>
      <c r="V141" s="9"/>
      <c r="W141" s="8"/>
      <c r="X141" s="7"/>
      <c r="Y141" s="9"/>
      <c r="Z141" s="9"/>
      <c r="AA141" s="8"/>
      <c r="AD141" s="23"/>
      <c r="AF141" s="7"/>
    </row>
    <row r="142" spans="1:32" x14ac:dyDescent="0.3">
      <c r="R142" s="15"/>
      <c r="U142" s="9"/>
      <c r="Z142" s="9"/>
    </row>
    <row r="143" spans="1:32" x14ac:dyDescent="0.3">
      <c r="R143" s="15"/>
      <c r="U143" s="9"/>
      <c r="Z143" s="9"/>
    </row>
    <row r="144" spans="1:32" x14ac:dyDescent="0.3">
      <c r="R144" s="15"/>
      <c r="U144" s="9"/>
      <c r="Z144" s="9"/>
    </row>
    <row r="145" spans="18:26" x14ac:dyDescent="0.3">
      <c r="R145" s="15"/>
      <c r="U145" s="9"/>
      <c r="Z145" s="9"/>
    </row>
    <row r="146" spans="18:26" x14ac:dyDescent="0.3">
      <c r="R146" s="15"/>
      <c r="U146" s="9"/>
      <c r="Z146" s="9"/>
    </row>
  </sheetData>
  <mergeCells count="6">
    <mergeCell ref="B138:D138"/>
    <mergeCell ref="K1:M1"/>
    <mergeCell ref="R1:S1"/>
    <mergeCell ref="U1:W1"/>
    <mergeCell ref="Y1:AA1"/>
    <mergeCell ref="K3:M3"/>
  </mergeCells>
  <pageMargins left="0.23611111111111099" right="0.23611111111111099" top="0.39374999999999999" bottom="0.39374999999999999" header="0.511811023622047" footer="0.511811023622047"/>
  <pageSetup paperSize="8" scale="6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D"/>
    <pageSetUpPr fitToPage="1"/>
  </sheetPr>
  <dimension ref="A1:C11"/>
  <sheetViews>
    <sheetView view="pageBreakPreview" zoomScale="145" zoomScaleNormal="145" zoomScalePageLayoutView="145" workbookViewId="0">
      <selection activeCell="E8" sqref="E8"/>
    </sheetView>
  </sheetViews>
  <sheetFormatPr defaultColWidth="8.88671875" defaultRowHeight="10.199999999999999" x14ac:dyDescent="0.3"/>
  <cols>
    <col min="1" max="1" width="6" style="61" customWidth="1"/>
    <col min="2" max="2" width="41.109375" style="62" customWidth="1"/>
    <col min="3" max="3" width="10.33203125" style="63" customWidth="1"/>
    <col min="4" max="16384" width="8.88671875" style="62"/>
  </cols>
  <sheetData>
    <row r="1" spans="1:3" ht="19.5" customHeight="1" x14ac:dyDescent="0.3">
      <c r="B1" s="64" t="s">
        <v>49</v>
      </c>
    </row>
    <row r="2" spans="1:3" ht="19.5" customHeight="1" x14ac:dyDescent="0.3">
      <c r="B2" s="65" t="s">
        <v>286</v>
      </c>
    </row>
    <row r="3" spans="1:3" s="64" customFormat="1" x14ac:dyDescent="0.3">
      <c r="A3" s="65"/>
      <c r="B3" s="64" t="s">
        <v>287</v>
      </c>
      <c r="C3" s="66"/>
    </row>
    <row r="4" spans="1:3" s="64" customFormat="1" ht="20.399999999999999" x14ac:dyDescent="0.3">
      <c r="A4" s="65"/>
      <c r="C4" s="67" t="s">
        <v>288</v>
      </c>
    </row>
    <row r="5" spans="1:3" ht="19.5" customHeight="1" x14ac:dyDescent="0.3">
      <c r="A5" s="61" t="s">
        <v>289</v>
      </c>
      <c r="B5" s="62" t="s">
        <v>290</v>
      </c>
      <c r="C5" s="57">
        <f>'ente urbano 169'!S135</f>
        <v>113091.09450000001</v>
      </c>
    </row>
    <row r="6" spans="1:3" s="64" customFormat="1" ht="20.25" customHeight="1" x14ac:dyDescent="0.3">
      <c r="A6" s="65"/>
      <c r="B6" s="64" t="s">
        <v>291</v>
      </c>
      <c r="C6" s="66"/>
    </row>
    <row r="7" spans="1:3" x14ac:dyDescent="0.3">
      <c r="A7" s="61" t="s">
        <v>292</v>
      </c>
      <c r="B7" s="62" t="s">
        <v>293</v>
      </c>
      <c r="C7" s="63">
        <f>C5*5%</f>
        <v>5654.5547250000009</v>
      </c>
    </row>
    <row r="8" spans="1:3" ht="20.399999999999999" x14ac:dyDescent="0.3">
      <c r="A8" s="61" t="s">
        <v>294</v>
      </c>
      <c r="B8" s="62" t="s">
        <v>295</v>
      </c>
      <c r="C8" s="63">
        <v>10078.75</v>
      </c>
    </row>
    <row r="9" spans="1:3" s="64" customFormat="1" ht="19.5" customHeight="1" x14ac:dyDescent="0.3">
      <c r="A9" s="65"/>
      <c r="B9" s="68" t="s">
        <v>296</v>
      </c>
      <c r="C9" s="69">
        <f>SUM(C5:C8)</f>
        <v>128824.399225</v>
      </c>
    </row>
    <row r="10" spans="1:3" ht="24.75" customHeight="1" x14ac:dyDescent="0.3">
      <c r="C10" s="63">
        <v>128824.4</v>
      </c>
    </row>
    <row r="11" spans="1:3" ht="24.75" customHeight="1" x14ac:dyDescent="0.3">
      <c r="C11" s="63">
        <f>C10-C9</f>
        <v>7.7499999315477908E-4</v>
      </c>
    </row>
  </sheetData>
  <printOptions horizontalCentered="1" gridLines="1"/>
  <pageMargins left="0.23611111111111099" right="0.23611111111111099" top="0.74791666666666701" bottom="0.7479166666666670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211E"/>
    <pageSetUpPr fitToPage="1"/>
  </sheetPr>
  <dimension ref="A1:XDV89"/>
  <sheetViews>
    <sheetView tabSelected="1" view="pageBreakPreview" zoomScaleNormal="100" workbookViewId="0">
      <pane ySplit="5" topLeftCell="A36" activePane="bottomLeft" state="frozen"/>
      <selection pane="bottomLeft" activeCell="F40" sqref="F40"/>
    </sheetView>
  </sheetViews>
  <sheetFormatPr defaultColWidth="8.88671875" defaultRowHeight="14.4" x14ac:dyDescent="0.3"/>
  <cols>
    <col min="1" max="1" width="6.6640625" style="1" customWidth="1"/>
    <col min="2" max="2" width="3.5546875" style="2" customWidth="1"/>
    <col min="3" max="3" width="5.6640625" style="1" customWidth="1"/>
    <col min="4" max="4" width="5.109375" style="1" customWidth="1"/>
    <col min="5" max="5" width="21.6640625" style="1" customWidth="1"/>
    <col min="6" max="6" width="18.77734375" style="3" customWidth="1"/>
    <col min="7" max="7" width="15.6640625" style="3" customWidth="1"/>
    <col min="8" max="8" width="13.5546875" style="3" customWidth="1"/>
    <col min="9" max="9" width="39.6640625" style="70" customWidth="1"/>
    <col min="10" max="10" width="16.44140625" style="70" customWidth="1"/>
    <col min="11" max="11" width="11.33203125" style="70" customWidth="1"/>
    <col min="12" max="13" width="10.5546875" style="70" customWidth="1"/>
    <col min="14" max="14" width="11.109375" style="71" customWidth="1"/>
    <col min="16351" max="16384" width="11.5546875" style="70" customWidth="1"/>
  </cols>
  <sheetData>
    <row r="1" spans="1:14" ht="26.85" customHeight="1" x14ac:dyDescent="0.3">
      <c r="A1" s="101" t="s">
        <v>297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29.85" customHeight="1" x14ac:dyDescent="0.3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37.35" customHeight="1" x14ac:dyDescent="0.3">
      <c r="A3" s="102" t="s">
        <v>298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20.85" customHeight="1" x14ac:dyDescent="0.3">
      <c r="A4" s="103" t="s">
        <v>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50.7" customHeight="1" x14ac:dyDescent="0.3">
      <c r="A5" s="72" t="s">
        <v>7</v>
      </c>
      <c r="B5" s="73" t="s">
        <v>8</v>
      </c>
      <c r="C5" s="72" t="s">
        <v>9</v>
      </c>
      <c r="D5" s="72" t="s">
        <v>10</v>
      </c>
      <c r="E5" s="72" t="s">
        <v>11</v>
      </c>
      <c r="F5" s="72" t="s">
        <v>12</v>
      </c>
      <c r="G5" s="72" t="s">
        <v>13</v>
      </c>
      <c r="H5" s="72" t="s">
        <v>14</v>
      </c>
      <c r="I5" s="74" t="s">
        <v>299</v>
      </c>
      <c r="J5" s="74" t="s">
        <v>300</v>
      </c>
      <c r="K5" s="74" t="s">
        <v>301</v>
      </c>
      <c r="L5" s="75" t="s">
        <v>302</v>
      </c>
      <c r="M5" s="76" t="s">
        <v>303</v>
      </c>
      <c r="N5" s="76" t="s">
        <v>304</v>
      </c>
    </row>
    <row r="6" spans="1:14" ht="39" customHeight="1" x14ac:dyDescent="0.3">
      <c r="A6" s="1">
        <v>1</v>
      </c>
      <c r="B6" s="26" t="s">
        <v>49</v>
      </c>
      <c r="C6" s="1">
        <v>324</v>
      </c>
      <c r="D6" s="1">
        <v>110</v>
      </c>
      <c r="E6" s="77" t="s">
        <v>50</v>
      </c>
      <c r="F6" s="78" t="s">
        <v>51</v>
      </c>
      <c r="G6" s="78" t="s">
        <v>51</v>
      </c>
      <c r="H6" s="78" t="s">
        <v>51</v>
      </c>
      <c r="I6" s="79"/>
      <c r="J6" s="80"/>
      <c r="K6" s="79"/>
      <c r="L6" s="29">
        <v>382.4</v>
      </c>
      <c r="M6" s="81">
        <v>15.61</v>
      </c>
      <c r="N6" s="82">
        <f>L6*M6</f>
        <v>5969.2639999999992</v>
      </c>
    </row>
    <row r="7" spans="1:14" ht="25.5" customHeight="1" x14ac:dyDescent="0.3">
      <c r="B7" s="26"/>
      <c r="E7" s="77" t="s">
        <v>54</v>
      </c>
      <c r="F7" s="78" t="s">
        <v>51</v>
      </c>
      <c r="G7" s="78" t="s">
        <v>51</v>
      </c>
      <c r="H7" s="78" t="s">
        <v>51</v>
      </c>
      <c r="I7" s="79"/>
      <c r="J7" s="80"/>
      <c r="K7" s="79"/>
      <c r="L7" s="28"/>
      <c r="M7" s="81"/>
      <c r="N7" s="82"/>
    </row>
    <row r="8" spans="1:14" ht="42" customHeight="1" x14ac:dyDescent="0.3">
      <c r="A8" s="1">
        <v>2</v>
      </c>
      <c r="B8" s="26" t="s">
        <v>49</v>
      </c>
      <c r="C8" s="1">
        <v>324</v>
      </c>
      <c r="D8" s="1">
        <v>111</v>
      </c>
      <c r="E8" s="77" t="s">
        <v>56</v>
      </c>
      <c r="F8" s="27" t="s">
        <v>57</v>
      </c>
      <c r="G8" s="27" t="s">
        <v>58</v>
      </c>
      <c r="H8" s="27" t="s">
        <v>59</v>
      </c>
      <c r="I8" s="83" t="s">
        <v>305</v>
      </c>
      <c r="J8" s="84" t="s">
        <v>306</v>
      </c>
      <c r="K8" s="83" t="s">
        <v>49</v>
      </c>
      <c r="L8" s="29">
        <v>28.47</v>
      </c>
      <c r="M8" s="81">
        <v>15.61</v>
      </c>
      <c r="N8" s="82">
        <f>L8*M8</f>
        <v>444.41669999999999</v>
      </c>
    </row>
    <row r="9" spans="1:14" ht="33" customHeight="1" x14ac:dyDescent="0.3">
      <c r="E9" s="85" t="s">
        <v>65</v>
      </c>
      <c r="F9" s="1" t="s">
        <v>66</v>
      </c>
      <c r="G9" s="27" t="s">
        <v>58</v>
      </c>
      <c r="H9" s="40">
        <v>19174</v>
      </c>
      <c r="I9" s="83" t="s">
        <v>307</v>
      </c>
      <c r="J9" s="84" t="s">
        <v>308</v>
      </c>
      <c r="K9" s="83" t="s">
        <v>49</v>
      </c>
      <c r="L9" s="3"/>
      <c r="M9" s="86"/>
      <c r="N9" s="82"/>
    </row>
    <row r="10" spans="1:14" ht="36.75" customHeight="1" x14ac:dyDescent="0.3">
      <c r="A10" s="1">
        <v>3</v>
      </c>
      <c r="B10" s="26" t="s">
        <v>49</v>
      </c>
      <c r="C10" s="1">
        <v>324</v>
      </c>
      <c r="D10" s="1">
        <v>122</v>
      </c>
      <c r="E10" s="77" t="s">
        <v>67</v>
      </c>
      <c r="F10" s="3" t="s">
        <v>68</v>
      </c>
      <c r="G10" s="27" t="s">
        <v>69</v>
      </c>
      <c r="H10" s="27" t="s">
        <v>70</v>
      </c>
      <c r="I10" s="87" t="s">
        <v>309</v>
      </c>
      <c r="J10" s="84" t="s">
        <v>310</v>
      </c>
      <c r="K10" s="83" t="s">
        <v>311</v>
      </c>
      <c r="L10" s="29">
        <v>95.28</v>
      </c>
      <c r="M10" s="81">
        <v>169</v>
      </c>
      <c r="N10" s="82">
        <f t="shared" ref="N10:N17" si="0">L10*M10</f>
        <v>16102.32</v>
      </c>
    </row>
    <row r="11" spans="1:14" ht="41.25" customHeight="1" x14ac:dyDescent="0.3">
      <c r="A11" s="1">
        <v>4</v>
      </c>
      <c r="B11" s="26" t="s">
        <v>49</v>
      </c>
      <c r="C11" s="1">
        <v>324</v>
      </c>
      <c r="D11" s="1">
        <v>124</v>
      </c>
      <c r="E11" s="77" t="s">
        <v>75</v>
      </c>
      <c r="F11" s="27" t="s">
        <v>76</v>
      </c>
      <c r="G11" s="27" t="s">
        <v>77</v>
      </c>
      <c r="H11" s="27" t="s">
        <v>78</v>
      </c>
      <c r="I11" s="83" t="s">
        <v>312</v>
      </c>
      <c r="J11" s="84" t="s">
        <v>313</v>
      </c>
      <c r="K11" s="83" t="s">
        <v>314</v>
      </c>
      <c r="L11" s="29">
        <v>258.56</v>
      </c>
      <c r="M11" s="81">
        <v>15.61</v>
      </c>
      <c r="N11" s="82">
        <f t="shared" si="0"/>
        <v>4036.1215999999999</v>
      </c>
    </row>
    <row r="12" spans="1:14" ht="38.25" customHeight="1" x14ac:dyDescent="0.3">
      <c r="A12" s="1">
        <v>5</v>
      </c>
      <c r="B12" s="26" t="s">
        <v>49</v>
      </c>
      <c r="C12" s="1">
        <v>324</v>
      </c>
      <c r="D12" s="1">
        <v>125</v>
      </c>
      <c r="E12" s="77" t="s">
        <v>75</v>
      </c>
      <c r="F12" s="27" t="s">
        <v>76</v>
      </c>
      <c r="G12" s="27" t="s">
        <v>77</v>
      </c>
      <c r="H12" s="27" t="s">
        <v>78</v>
      </c>
      <c r="I12" s="83" t="s">
        <v>312</v>
      </c>
      <c r="J12" s="84" t="s">
        <v>313</v>
      </c>
      <c r="K12" s="83" t="s">
        <v>314</v>
      </c>
      <c r="L12" s="29">
        <v>201.3</v>
      </c>
      <c r="M12" s="81">
        <v>15.61</v>
      </c>
      <c r="N12" s="82">
        <f t="shared" si="0"/>
        <v>3142.2930000000001</v>
      </c>
    </row>
    <row r="13" spans="1:14" ht="35.25" customHeight="1" x14ac:dyDescent="0.3">
      <c r="A13" s="1">
        <v>6</v>
      </c>
      <c r="B13" s="26" t="s">
        <v>49</v>
      </c>
      <c r="C13" s="1">
        <v>324</v>
      </c>
      <c r="D13" s="1">
        <v>126</v>
      </c>
      <c r="E13" s="77" t="s">
        <v>75</v>
      </c>
      <c r="F13" s="27" t="s">
        <v>76</v>
      </c>
      <c r="G13" s="27" t="s">
        <v>77</v>
      </c>
      <c r="H13" s="27" t="s">
        <v>78</v>
      </c>
      <c r="I13" s="83" t="s">
        <v>312</v>
      </c>
      <c r="J13" s="84" t="s">
        <v>313</v>
      </c>
      <c r="K13" s="83" t="s">
        <v>314</v>
      </c>
      <c r="L13" s="29">
        <v>145.44999999999999</v>
      </c>
      <c r="M13" s="81">
        <v>15.61</v>
      </c>
      <c r="N13" s="82">
        <f t="shared" si="0"/>
        <v>2270.4744999999998</v>
      </c>
    </row>
    <row r="14" spans="1:14" ht="36" customHeight="1" x14ac:dyDescent="0.3">
      <c r="A14" s="1">
        <v>7</v>
      </c>
      <c r="B14" s="26" t="s">
        <v>49</v>
      </c>
      <c r="C14" s="1">
        <v>324</v>
      </c>
      <c r="D14" s="1">
        <v>127</v>
      </c>
      <c r="E14" s="77" t="s">
        <v>86</v>
      </c>
      <c r="F14" s="3" t="s">
        <v>87</v>
      </c>
      <c r="G14" s="27" t="s">
        <v>58</v>
      </c>
      <c r="H14" s="27" t="s">
        <v>88</v>
      </c>
      <c r="I14" s="83" t="s">
        <v>315</v>
      </c>
      <c r="J14" s="84">
        <v>347</v>
      </c>
      <c r="K14" s="83" t="s">
        <v>49</v>
      </c>
      <c r="L14" s="29">
        <v>67.319999999999993</v>
      </c>
      <c r="M14" s="81">
        <v>15.61</v>
      </c>
      <c r="N14" s="82">
        <f t="shared" si="0"/>
        <v>1050.8652</v>
      </c>
    </row>
    <row r="15" spans="1:14" ht="36" customHeight="1" x14ac:dyDescent="0.3">
      <c r="A15" s="1">
        <v>8</v>
      </c>
      <c r="B15" s="26" t="s">
        <v>49</v>
      </c>
      <c r="C15" s="1">
        <v>324</v>
      </c>
      <c r="D15" s="1">
        <v>129</v>
      </c>
      <c r="E15" s="77" t="s">
        <v>91</v>
      </c>
      <c r="F15" s="3" t="s">
        <v>92</v>
      </c>
      <c r="G15" s="27" t="s">
        <v>58</v>
      </c>
      <c r="H15" s="27" t="s">
        <v>93</v>
      </c>
      <c r="I15" s="88" t="s">
        <v>316</v>
      </c>
      <c r="J15" s="84">
        <v>300</v>
      </c>
      <c r="K15" s="83" t="s">
        <v>49</v>
      </c>
      <c r="L15" s="29">
        <v>123.23</v>
      </c>
      <c r="M15" s="81">
        <v>15.61</v>
      </c>
      <c r="N15" s="82">
        <f t="shared" si="0"/>
        <v>1923.6203</v>
      </c>
    </row>
    <row r="16" spans="1:14" ht="39.75" customHeight="1" x14ac:dyDescent="0.3">
      <c r="A16" s="1">
        <v>9</v>
      </c>
      <c r="B16" s="26" t="s">
        <v>49</v>
      </c>
      <c r="C16" s="1">
        <v>324</v>
      </c>
      <c r="D16" s="1">
        <v>181</v>
      </c>
      <c r="E16" s="85" t="s">
        <v>96</v>
      </c>
      <c r="F16" s="89" t="s">
        <v>51</v>
      </c>
      <c r="G16" s="90" t="s">
        <v>51</v>
      </c>
      <c r="H16" s="91" t="s">
        <v>51</v>
      </c>
      <c r="I16" s="79"/>
      <c r="J16" s="80"/>
      <c r="K16" s="79"/>
      <c r="L16" s="29">
        <v>35.340000000000003</v>
      </c>
      <c r="M16" s="81">
        <v>15.61</v>
      </c>
      <c r="N16" s="82">
        <f t="shared" si="0"/>
        <v>551.65740000000005</v>
      </c>
    </row>
    <row r="17" spans="1:14" ht="36" customHeight="1" x14ac:dyDescent="0.3">
      <c r="A17" s="1">
        <v>10</v>
      </c>
      <c r="B17" s="26" t="s">
        <v>49</v>
      </c>
      <c r="C17" s="1">
        <v>324</v>
      </c>
      <c r="D17" s="1">
        <v>182</v>
      </c>
      <c r="E17" s="77" t="s">
        <v>99</v>
      </c>
      <c r="F17" s="27" t="s">
        <v>100</v>
      </c>
      <c r="G17" s="27" t="s">
        <v>58</v>
      </c>
      <c r="H17" s="27" t="s">
        <v>101</v>
      </c>
      <c r="I17" s="88" t="s">
        <v>317</v>
      </c>
      <c r="J17" s="84" t="s">
        <v>318</v>
      </c>
      <c r="K17" s="83" t="s">
        <v>49</v>
      </c>
      <c r="L17" s="29">
        <v>172.97</v>
      </c>
      <c r="M17" s="81">
        <v>15.61</v>
      </c>
      <c r="N17" s="82">
        <f t="shared" si="0"/>
        <v>2700.0616999999997</v>
      </c>
    </row>
    <row r="18" spans="1:14" ht="39.75" customHeight="1" x14ac:dyDescent="0.3">
      <c r="B18" s="26"/>
      <c r="E18" s="85" t="s">
        <v>106</v>
      </c>
      <c r="F18" s="1" t="s">
        <v>107</v>
      </c>
      <c r="G18" s="27" t="s">
        <v>58</v>
      </c>
      <c r="H18" s="42">
        <v>20813</v>
      </c>
      <c r="I18" s="83" t="s">
        <v>319</v>
      </c>
      <c r="J18" s="84" t="s">
        <v>320</v>
      </c>
      <c r="K18" s="83" t="s">
        <v>49</v>
      </c>
      <c r="L18" s="29"/>
      <c r="M18" s="81"/>
      <c r="N18" s="82"/>
    </row>
    <row r="19" spans="1:14" ht="37.5" customHeight="1" x14ac:dyDescent="0.3">
      <c r="A19" s="1">
        <v>11</v>
      </c>
      <c r="B19" s="26" t="s">
        <v>49</v>
      </c>
      <c r="C19" s="1">
        <v>324</v>
      </c>
      <c r="D19" s="1">
        <v>183</v>
      </c>
      <c r="E19" s="77" t="s">
        <v>108</v>
      </c>
      <c r="F19" s="27" t="s">
        <v>109</v>
      </c>
      <c r="G19" s="27" t="s">
        <v>58</v>
      </c>
      <c r="H19" s="27" t="s">
        <v>110</v>
      </c>
      <c r="I19" s="83" t="s">
        <v>321</v>
      </c>
      <c r="J19" s="84" t="s">
        <v>322</v>
      </c>
      <c r="K19" s="83" t="s">
        <v>49</v>
      </c>
      <c r="L19" s="29">
        <v>11.44</v>
      </c>
      <c r="M19" s="81">
        <v>15.61</v>
      </c>
      <c r="N19" s="82">
        <f>L19*M19</f>
        <v>178.57839999999999</v>
      </c>
    </row>
    <row r="20" spans="1:14" ht="42" customHeight="1" x14ac:dyDescent="0.3">
      <c r="A20" s="1">
        <v>12</v>
      </c>
      <c r="B20" s="26" t="s">
        <v>49</v>
      </c>
      <c r="C20" s="1">
        <v>324</v>
      </c>
      <c r="D20" s="1">
        <v>184</v>
      </c>
      <c r="E20" s="77" t="s">
        <v>113</v>
      </c>
      <c r="F20" s="27" t="s">
        <v>114</v>
      </c>
      <c r="G20" s="27" t="s">
        <v>115</v>
      </c>
      <c r="H20" s="27" t="s">
        <v>116</v>
      </c>
      <c r="I20" s="83" t="s">
        <v>323</v>
      </c>
      <c r="J20" s="84">
        <v>146</v>
      </c>
      <c r="K20" s="83" t="s">
        <v>324</v>
      </c>
      <c r="L20" s="29">
        <v>70.72</v>
      </c>
      <c r="M20" s="81">
        <v>15.61</v>
      </c>
      <c r="N20" s="82">
        <f>L20*M20</f>
        <v>1103.9392</v>
      </c>
    </row>
    <row r="21" spans="1:14" ht="42" customHeight="1" x14ac:dyDescent="0.3">
      <c r="B21" s="26"/>
      <c r="E21" s="77" t="s">
        <v>120</v>
      </c>
      <c r="F21" s="27" t="s">
        <v>121</v>
      </c>
      <c r="G21" s="27" t="s">
        <v>115</v>
      </c>
      <c r="H21" s="27" t="s">
        <v>122</v>
      </c>
      <c r="I21" s="88" t="s">
        <v>325</v>
      </c>
      <c r="J21" s="84" t="s">
        <v>326</v>
      </c>
      <c r="K21" s="84" t="s">
        <v>327</v>
      </c>
      <c r="L21" s="27"/>
      <c r="M21" s="81"/>
      <c r="N21" s="82"/>
    </row>
    <row r="22" spans="1:14" ht="39.75" customHeight="1" x14ac:dyDescent="0.3">
      <c r="B22" s="26"/>
      <c r="E22" s="85" t="s">
        <v>123</v>
      </c>
      <c r="F22" s="1" t="s">
        <v>124</v>
      </c>
      <c r="G22" s="27" t="s">
        <v>58</v>
      </c>
      <c r="H22" s="40">
        <v>15157</v>
      </c>
      <c r="I22" s="83" t="s">
        <v>328</v>
      </c>
      <c r="J22" s="84">
        <v>76</v>
      </c>
      <c r="K22" s="83" t="s">
        <v>324</v>
      </c>
      <c r="L22" s="27"/>
      <c r="M22" s="86"/>
      <c r="N22" s="82"/>
    </row>
    <row r="23" spans="1:14" ht="39.75" customHeight="1" x14ac:dyDescent="0.3">
      <c r="A23" s="1">
        <v>13</v>
      </c>
      <c r="B23" s="26" t="s">
        <v>49</v>
      </c>
      <c r="C23" s="1">
        <v>324</v>
      </c>
      <c r="D23" s="1">
        <v>194</v>
      </c>
      <c r="E23" s="77" t="s">
        <v>125</v>
      </c>
      <c r="F23" s="1" t="s">
        <v>126</v>
      </c>
      <c r="G23" s="27" t="s">
        <v>58</v>
      </c>
      <c r="H23" s="40">
        <v>27843</v>
      </c>
      <c r="I23" s="83" t="s">
        <v>329</v>
      </c>
      <c r="J23" s="84" t="s">
        <v>330</v>
      </c>
      <c r="K23" s="83" t="s">
        <v>324</v>
      </c>
      <c r="L23" s="29">
        <v>9.91</v>
      </c>
      <c r="M23" s="81">
        <v>15.61</v>
      </c>
      <c r="N23" s="82">
        <f>L23*M23</f>
        <v>154.6951</v>
      </c>
    </row>
    <row r="24" spans="1:14" ht="39.75" customHeight="1" x14ac:dyDescent="0.3">
      <c r="B24" s="26"/>
      <c r="E24" s="77" t="s">
        <v>127</v>
      </c>
      <c r="F24" s="1" t="s">
        <v>128</v>
      </c>
      <c r="G24" s="27" t="s">
        <v>58</v>
      </c>
      <c r="H24" s="40">
        <v>26620</v>
      </c>
      <c r="I24" s="83" t="s">
        <v>331</v>
      </c>
      <c r="J24" s="84">
        <v>6</v>
      </c>
      <c r="K24" s="83" t="s">
        <v>332</v>
      </c>
      <c r="L24" s="3"/>
      <c r="M24" s="81"/>
      <c r="N24" s="82"/>
    </row>
    <row r="25" spans="1:14" ht="38.25" customHeight="1" x14ac:dyDescent="0.3">
      <c r="A25" s="1">
        <v>14</v>
      </c>
      <c r="B25" s="26" t="s">
        <v>49</v>
      </c>
      <c r="C25" s="1">
        <v>324</v>
      </c>
      <c r="D25" s="1">
        <v>199</v>
      </c>
      <c r="E25" s="77" t="s">
        <v>333</v>
      </c>
      <c r="F25" s="27" t="s">
        <v>131</v>
      </c>
      <c r="G25" s="27" t="s">
        <v>58</v>
      </c>
      <c r="H25" s="27" t="s">
        <v>132</v>
      </c>
      <c r="I25" s="83" t="s">
        <v>334</v>
      </c>
      <c r="J25" s="84" t="s">
        <v>335</v>
      </c>
      <c r="K25" s="83" t="s">
        <v>49</v>
      </c>
      <c r="L25" s="29">
        <v>91.76</v>
      </c>
      <c r="M25" s="81">
        <v>15.61</v>
      </c>
      <c r="N25" s="82">
        <f>L25*M25</f>
        <v>1432.3736000000001</v>
      </c>
    </row>
    <row r="26" spans="1:14" ht="36.75" customHeight="1" x14ac:dyDescent="0.3">
      <c r="A26" s="1">
        <v>15</v>
      </c>
      <c r="B26" s="26" t="s">
        <v>49</v>
      </c>
      <c r="C26" s="1">
        <v>324</v>
      </c>
      <c r="D26" s="1">
        <v>204</v>
      </c>
      <c r="E26" s="77" t="s">
        <v>133</v>
      </c>
      <c r="F26" s="27" t="s">
        <v>134</v>
      </c>
      <c r="G26" s="27" t="s">
        <v>58</v>
      </c>
      <c r="H26" s="27" t="s">
        <v>135</v>
      </c>
      <c r="I26" s="83" t="s">
        <v>336</v>
      </c>
      <c r="J26" s="84" t="s">
        <v>337</v>
      </c>
      <c r="K26" s="84" t="s">
        <v>338</v>
      </c>
      <c r="L26" s="29">
        <v>84.46</v>
      </c>
      <c r="M26" s="81">
        <v>15.61</v>
      </c>
      <c r="N26" s="82">
        <f>L26*M26</f>
        <v>1318.4205999999999</v>
      </c>
    </row>
    <row r="27" spans="1:14" ht="39.75" customHeight="1" x14ac:dyDescent="0.3">
      <c r="A27" s="1">
        <v>16</v>
      </c>
      <c r="B27" s="26" t="s">
        <v>49</v>
      </c>
      <c r="C27" s="1">
        <v>324</v>
      </c>
      <c r="D27" s="1">
        <v>209</v>
      </c>
      <c r="E27" s="77" t="s">
        <v>136</v>
      </c>
      <c r="F27" s="27" t="s">
        <v>137</v>
      </c>
      <c r="G27" s="27" t="s">
        <v>58</v>
      </c>
      <c r="H27" s="27" t="s">
        <v>138</v>
      </c>
      <c r="I27" s="83" t="s">
        <v>339</v>
      </c>
      <c r="J27" s="84">
        <v>4</v>
      </c>
      <c r="K27" s="83" t="s">
        <v>340</v>
      </c>
      <c r="L27" s="29">
        <v>24.92</v>
      </c>
      <c r="M27" s="81">
        <v>15.61</v>
      </c>
      <c r="N27" s="82">
        <f>L27*M27</f>
        <v>389.00120000000004</v>
      </c>
    </row>
    <row r="28" spans="1:14" ht="39.75" customHeight="1" x14ac:dyDescent="0.3">
      <c r="B28" s="26"/>
      <c r="E28" s="77" t="s">
        <v>139</v>
      </c>
      <c r="F28" s="1" t="s">
        <v>140</v>
      </c>
      <c r="G28" s="27" t="s">
        <v>58</v>
      </c>
      <c r="H28" s="42">
        <v>2617</v>
      </c>
      <c r="I28" s="92" t="s">
        <v>341</v>
      </c>
      <c r="J28" s="80"/>
      <c r="K28" s="79"/>
      <c r="L28" s="43"/>
      <c r="M28" s="86"/>
      <c r="N28" s="82"/>
    </row>
    <row r="29" spans="1:14" ht="46.95" customHeight="1" x14ac:dyDescent="0.3">
      <c r="A29" s="1">
        <v>17</v>
      </c>
      <c r="B29" s="44" t="s">
        <v>49</v>
      </c>
      <c r="C29" s="45">
        <v>324</v>
      </c>
      <c r="D29" s="45">
        <v>210</v>
      </c>
      <c r="E29" s="93" t="s">
        <v>142</v>
      </c>
      <c r="F29" s="47" t="s">
        <v>143</v>
      </c>
      <c r="G29" s="47" t="s">
        <v>143</v>
      </c>
      <c r="H29" s="47" t="s">
        <v>143</v>
      </c>
      <c r="I29" s="79"/>
      <c r="J29" s="80"/>
      <c r="K29" s="79"/>
      <c r="L29" s="29">
        <v>63.78</v>
      </c>
      <c r="M29" s="81">
        <v>15.61</v>
      </c>
      <c r="N29" s="82">
        <f>L29*M29</f>
        <v>995.60579999999993</v>
      </c>
    </row>
    <row r="30" spans="1:14" ht="44.7" customHeight="1" x14ac:dyDescent="0.3">
      <c r="A30" s="48" t="s">
        <v>145</v>
      </c>
      <c r="B30" s="44"/>
      <c r="C30" s="45"/>
      <c r="D30" s="45"/>
      <c r="E30" s="93" t="s">
        <v>146</v>
      </c>
      <c r="F30" s="47" t="s">
        <v>143</v>
      </c>
      <c r="G30" s="47" t="s">
        <v>143</v>
      </c>
      <c r="H30" s="47" t="s">
        <v>143</v>
      </c>
      <c r="I30" s="79"/>
      <c r="J30" s="80"/>
      <c r="K30" s="79"/>
      <c r="L30" s="3"/>
      <c r="M30" s="81"/>
      <c r="N30" s="82"/>
    </row>
    <row r="31" spans="1:14" ht="36.75" customHeight="1" x14ac:dyDescent="0.3">
      <c r="A31" s="1">
        <v>18</v>
      </c>
      <c r="B31" s="26" t="s">
        <v>49</v>
      </c>
      <c r="C31" s="1">
        <v>324</v>
      </c>
      <c r="D31" s="1">
        <v>231</v>
      </c>
      <c r="E31" s="77" t="s">
        <v>147</v>
      </c>
      <c r="F31" s="1" t="s">
        <v>148</v>
      </c>
      <c r="G31" s="27" t="s">
        <v>58</v>
      </c>
      <c r="H31" s="27" t="s">
        <v>149</v>
      </c>
      <c r="I31" s="83" t="s">
        <v>342</v>
      </c>
      <c r="J31" s="84" t="s">
        <v>343</v>
      </c>
      <c r="K31" s="83" t="s">
        <v>324</v>
      </c>
      <c r="L31" s="29">
        <v>68.66</v>
      </c>
      <c r="M31" s="81">
        <v>15.61</v>
      </c>
      <c r="N31" s="82">
        <f>L31*M31</f>
        <v>1071.7826</v>
      </c>
    </row>
    <row r="32" spans="1:14" ht="39" customHeight="1" x14ac:dyDescent="0.3">
      <c r="A32" s="1">
        <v>19</v>
      </c>
      <c r="B32" s="26" t="s">
        <v>49</v>
      </c>
      <c r="C32" s="1">
        <v>324</v>
      </c>
      <c r="D32" s="1">
        <v>232</v>
      </c>
      <c r="E32" s="77" t="s">
        <v>150</v>
      </c>
      <c r="F32" s="27" t="s">
        <v>151</v>
      </c>
      <c r="G32" s="27" t="s">
        <v>152</v>
      </c>
      <c r="H32" s="27" t="s">
        <v>153</v>
      </c>
      <c r="I32" s="83" t="s">
        <v>307</v>
      </c>
      <c r="J32" s="84" t="s">
        <v>344</v>
      </c>
      <c r="K32" s="83" t="s">
        <v>324</v>
      </c>
      <c r="L32" s="29">
        <v>64.06</v>
      </c>
      <c r="M32" s="81">
        <v>15.61</v>
      </c>
      <c r="N32" s="82">
        <f>L32*M32</f>
        <v>999.97659999999996</v>
      </c>
    </row>
    <row r="33" spans="1:14" ht="39" customHeight="1" x14ac:dyDescent="0.3">
      <c r="B33" s="26"/>
      <c r="E33" s="77" t="s">
        <v>154</v>
      </c>
      <c r="F33" s="27" t="s">
        <v>155</v>
      </c>
      <c r="G33" s="27" t="s">
        <v>152</v>
      </c>
      <c r="H33" s="27" t="s">
        <v>156</v>
      </c>
      <c r="I33" s="83" t="s">
        <v>345</v>
      </c>
      <c r="J33" s="84" t="s">
        <v>346</v>
      </c>
      <c r="K33" s="83" t="s">
        <v>347</v>
      </c>
      <c r="L33" s="27"/>
      <c r="M33" s="86"/>
      <c r="N33" s="82"/>
    </row>
    <row r="34" spans="1:14" ht="33.75" customHeight="1" x14ac:dyDescent="0.3">
      <c r="A34" s="1">
        <v>20</v>
      </c>
      <c r="B34" s="26" t="s">
        <v>49</v>
      </c>
      <c r="C34" s="1">
        <v>324</v>
      </c>
      <c r="D34" s="1">
        <v>233</v>
      </c>
      <c r="E34" s="85" t="s">
        <v>147</v>
      </c>
      <c r="F34" s="3" t="s">
        <v>148</v>
      </c>
      <c r="G34" s="1" t="s">
        <v>58</v>
      </c>
      <c r="H34" s="27" t="s">
        <v>149</v>
      </c>
      <c r="I34" s="83" t="s">
        <v>342</v>
      </c>
      <c r="J34" s="84" t="s">
        <v>343</v>
      </c>
      <c r="K34" s="83" t="s">
        <v>324</v>
      </c>
      <c r="L34" s="29">
        <v>39.380000000000003</v>
      </c>
      <c r="M34" s="81">
        <v>15.61</v>
      </c>
      <c r="N34" s="82">
        <f t="shared" ref="N34:N41" si="1">L34*M34</f>
        <v>614.72180000000003</v>
      </c>
    </row>
    <row r="35" spans="1:14" ht="33.75" customHeight="1" x14ac:dyDescent="0.3">
      <c r="A35" s="1">
        <v>21</v>
      </c>
      <c r="B35" s="26" t="s">
        <v>49</v>
      </c>
      <c r="C35" s="1">
        <v>324</v>
      </c>
      <c r="D35" s="1">
        <v>234</v>
      </c>
      <c r="E35" s="77" t="s">
        <v>157</v>
      </c>
      <c r="F35" s="27" t="s">
        <v>158</v>
      </c>
      <c r="G35" s="1" t="s">
        <v>58</v>
      </c>
      <c r="H35" s="27" t="s">
        <v>159</v>
      </c>
      <c r="I35" s="83" t="s">
        <v>348</v>
      </c>
      <c r="J35" s="84">
        <v>1300</v>
      </c>
      <c r="K35" s="83" t="s">
        <v>324</v>
      </c>
      <c r="L35" s="29">
        <v>109.62</v>
      </c>
      <c r="M35" s="81">
        <v>15.61</v>
      </c>
      <c r="N35" s="82">
        <f t="shared" si="1"/>
        <v>1711.1682000000001</v>
      </c>
    </row>
    <row r="36" spans="1:14" ht="33" customHeight="1" x14ac:dyDescent="0.3">
      <c r="A36" s="1">
        <v>22</v>
      </c>
      <c r="B36" s="26" t="s">
        <v>49</v>
      </c>
      <c r="C36" s="1">
        <v>324</v>
      </c>
      <c r="D36" s="1">
        <v>238</v>
      </c>
      <c r="E36" s="77" t="s">
        <v>160</v>
      </c>
      <c r="F36" s="27" t="s">
        <v>161</v>
      </c>
      <c r="G36" s="1" t="s">
        <v>58</v>
      </c>
      <c r="H36" s="27" t="s">
        <v>162</v>
      </c>
      <c r="I36" s="83" t="s">
        <v>349</v>
      </c>
      <c r="J36" s="84">
        <v>20</v>
      </c>
      <c r="K36" s="84" t="s">
        <v>350</v>
      </c>
      <c r="L36" s="29">
        <v>81.41</v>
      </c>
      <c r="M36" s="81">
        <v>15.61</v>
      </c>
      <c r="N36" s="82">
        <f t="shared" si="1"/>
        <v>1270.8100999999999</v>
      </c>
    </row>
    <row r="37" spans="1:14" ht="36.75" customHeight="1" x14ac:dyDescent="0.3">
      <c r="A37" s="1">
        <v>23</v>
      </c>
      <c r="B37" s="26" t="s">
        <v>49</v>
      </c>
      <c r="C37" s="1" t="s">
        <v>163</v>
      </c>
      <c r="D37" s="1">
        <v>239</v>
      </c>
      <c r="E37" s="77" t="s">
        <v>160</v>
      </c>
      <c r="F37" s="27" t="s">
        <v>161</v>
      </c>
      <c r="G37" s="1" t="s">
        <v>58</v>
      </c>
      <c r="H37" s="27" t="s">
        <v>162</v>
      </c>
      <c r="I37" s="83" t="s">
        <v>349</v>
      </c>
      <c r="J37" s="84">
        <v>20</v>
      </c>
      <c r="K37" s="84" t="s">
        <v>350</v>
      </c>
      <c r="L37" s="29">
        <v>79.75</v>
      </c>
      <c r="M37" s="81">
        <v>15.61</v>
      </c>
      <c r="N37" s="82">
        <f t="shared" si="1"/>
        <v>1244.8975</v>
      </c>
    </row>
    <row r="38" spans="1:14" ht="36" customHeight="1" x14ac:dyDescent="0.3">
      <c r="A38" s="1">
        <v>24</v>
      </c>
      <c r="B38" s="26" t="s">
        <v>49</v>
      </c>
      <c r="C38" s="1">
        <v>324</v>
      </c>
      <c r="D38" s="1">
        <v>245</v>
      </c>
      <c r="E38" s="77" t="s">
        <v>160</v>
      </c>
      <c r="F38" s="27" t="s">
        <v>161</v>
      </c>
      <c r="G38" s="1" t="s">
        <v>58</v>
      </c>
      <c r="H38" s="27" t="s">
        <v>162</v>
      </c>
      <c r="I38" s="83" t="s">
        <v>349</v>
      </c>
      <c r="J38" s="84">
        <v>20</v>
      </c>
      <c r="K38" s="84" t="s">
        <v>350</v>
      </c>
      <c r="L38" s="29">
        <v>53.02</v>
      </c>
      <c r="M38" s="81">
        <v>15.61</v>
      </c>
      <c r="N38" s="82">
        <f t="shared" si="1"/>
        <v>827.6422</v>
      </c>
    </row>
    <row r="39" spans="1:14" ht="36" customHeight="1" x14ac:dyDescent="0.3">
      <c r="A39" s="1">
        <v>25</v>
      </c>
      <c r="B39" s="26" t="s">
        <v>49</v>
      </c>
      <c r="C39" s="1">
        <v>324</v>
      </c>
      <c r="D39" s="1">
        <v>247</v>
      </c>
      <c r="E39" s="77" t="s">
        <v>164</v>
      </c>
      <c r="F39" s="27" t="s">
        <v>165</v>
      </c>
      <c r="G39" s="1" t="s">
        <v>58</v>
      </c>
      <c r="H39" s="27" t="s">
        <v>166</v>
      </c>
      <c r="I39" s="83" t="s">
        <v>351</v>
      </c>
      <c r="J39" s="84" t="s">
        <v>352</v>
      </c>
      <c r="K39" s="83" t="s">
        <v>324</v>
      </c>
      <c r="L39" s="29">
        <v>26.12</v>
      </c>
      <c r="M39" s="81">
        <v>15.61</v>
      </c>
      <c r="N39" s="82">
        <f t="shared" si="1"/>
        <v>407.73320000000001</v>
      </c>
    </row>
    <row r="40" spans="1:14" ht="42.75" customHeight="1" x14ac:dyDescent="0.3">
      <c r="A40" s="1">
        <v>26</v>
      </c>
      <c r="B40" s="26" t="s">
        <v>49</v>
      </c>
      <c r="C40" s="1">
        <v>324</v>
      </c>
      <c r="D40" s="1">
        <v>250</v>
      </c>
      <c r="E40" s="77" t="s">
        <v>169</v>
      </c>
      <c r="F40" s="27" t="s">
        <v>170</v>
      </c>
      <c r="G40" s="1" t="s">
        <v>58</v>
      </c>
      <c r="H40" s="27" t="s">
        <v>171</v>
      </c>
      <c r="I40" s="83" t="s">
        <v>353</v>
      </c>
      <c r="J40" s="84">
        <v>235</v>
      </c>
      <c r="K40" s="83" t="s">
        <v>324</v>
      </c>
      <c r="L40" s="29">
        <v>74.540000000000006</v>
      </c>
      <c r="M40" s="81">
        <v>15.61</v>
      </c>
      <c r="N40" s="82">
        <f t="shared" si="1"/>
        <v>1163.5694000000001</v>
      </c>
    </row>
    <row r="41" spans="1:14" ht="36" customHeight="1" x14ac:dyDescent="0.3">
      <c r="A41" s="1">
        <v>27</v>
      </c>
      <c r="B41" s="26" t="s">
        <v>49</v>
      </c>
      <c r="C41" s="1">
        <v>324</v>
      </c>
      <c r="D41" s="1">
        <v>253</v>
      </c>
      <c r="E41" s="77" t="s">
        <v>173</v>
      </c>
      <c r="F41" s="27" t="s">
        <v>174</v>
      </c>
      <c r="G41" s="1" t="s">
        <v>58</v>
      </c>
      <c r="H41" s="27" t="s">
        <v>175</v>
      </c>
      <c r="I41" s="79" t="s">
        <v>354</v>
      </c>
      <c r="J41" s="80"/>
      <c r="K41" s="79"/>
      <c r="L41" s="29">
        <v>0.57999999999999996</v>
      </c>
      <c r="M41" s="81">
        <v>15.61</v>
      </c>
      <c r="N41" s="82">
        <f t="shared" si="1"/>
        <v>9.053799999999999</v>
      </c>
    </row>
    <row r="42" spans="1:14" ht="36" customHeight="1" x14ac:dyDescent="0.3">
      <c r="B42" s="26"/>
      <c r="E42" s="77" t="s">
        <v>179</v>
      </c>
      <c r="F42" s="27" t="s">
        <v>180</v>
      </c>
      <c r="G42" s="1" t="s">
        <v>58</v>
      </c>
      <c r="H42" s="27" t="s">
        <v>175</v>
      </c>
      <c r="I42" s="79" t="s">
        <v>354</v>
      </c>
      <c r="J42" s="80"/>
      <c r="K42" s="79"/>
      <c r="L42" s="28"/>
      <c r="M42" s="86"/>
      <c r="N42" s="82"/>
    </row>
    <row r="43" spans="1:14" ht="36" customHeight="1" x14ac:dyDescent="0.3">
      <c r="B43" s="26"/>
      <c r="E43" s="77" t="s">
        <v>181</v>
      </c>
      <c r="F43" s="27" t="s">
        <v>182</v>
      </c>
      <c r="G43" s="1" t="s">
        <v>58</v>
      </c>
      <c r="H43" s="27" t="s">
        <v>175</v>
      </c>
      <c r="I43" s="79" t="s">
        <v>354</v>
      </c>
      <c r="J43" s="80"/>
      <c r="K43" s="79"/>
      <c r="L43" s="28"/>
      <c r="M43" s="81"/>
      <c r="N43" s="82"/>
    </row>
    <row r="44" spans="1:14" ht="36" customHeight="1" x14ac:dyDescent="0.3">
      <c r="B44" s="26"/>
      <c r="E44" s="77" t="s">
        <v>183</v>
      </c>
      <c r="F44" s="27" t="s">
        <v>184</v>
      </c>
      <c r="G44" s="1" t="s">
        <v>58</v>
      </c>
      <c r="H44" s="27" t="s">
        <v>175</v>
      </c>
      <c r="I44" s="79" t="s">
        <v>354</v>
      </c>
      <c r="J44" s="80"/>
      <c r="K44" s="79"/>
      <c r="L44" s="28"/>
      <c r="M44" s="81"/>
      <c r="N44" s="82"/>
    </row>
    <row r="45" spans="1:14" ht="36" customHeight="1" x14ac:dyDescent="0.3">
      <c r="B45" s="26"/>
      <c r="E45" s="77" t="s">
        <v>185</v>
      </c>
      <c r="F45" s="27" t="s">
        <v>186</v>
      </c>
      <c r="G45" s="1" t="s">
        <v>58</v>
      </c>
      <c r="H45" s="27" t="s">
        <v>175</v>
      </c>
      <c r="I45" s="79" t="s">
        <v>354</v>
      </c>
      <c r="J45" s="80"/>
      <c r="K45" s="79"/>
      <c r="L45" s="28"/>
      <c r="M45" s="81"/>
      <c r="N45" s="82"/>
    </row>
    <row r="46" spans="1:14" ht="36" customHeight="1" x14ac:dyDescent="0.3">
      <c r="B46" s="26"/>
      <c r="E46" s="77" t="s">
        <v>187</v>
      </c>
      <c r="F46" s="27" t="s">
        <v>188</v>
      </c>
      <c r="G46" s="1" t="s">
        <v>58</v>
      </c>
      <c r="H46" s="27" t="s">
        <v>175</v>
      </c>
      <c r="I46" s="79" t="s">
        <v>354</v>
      </c>
      <c r="J46" s="80"/>
      <c r="K46" s="79"/>
      <c r="L46" s="28"/>
      <c r="M46" s="81"/>
      <c r="N46" s="82"/>
    </row>
    <row r="47" spans="1:14" ht="36" customHeight="1" x14ac:dyDescent="0.3">
      <c r="B47" s="26"/>
      <c r="E47" s="77" t="s">
        <v>189</v>
      </c>
      <c r="F47" s="27" t="s">
        <v>190</v>
      </c>
      <c r="G47" s="1" t="s">
        <v>58</v>
      </c>
      <c r="H47" s="27" t="s">
        <v>175</v>
      </c>
      <c r="I47" s="79" t="s">
        <v>354</v>
      </c>
      <c r="J47" s="80"/>
      <c r="K47" s="79"/>
      <c r="L47" s="28"/>
      <c r="M47" s="81"/>
      <c r="N47" s="82"/>
    </row>
    <row r="48" spans="1:14" ht="36" customHeight="1" x14ac:dyDescent="0.3">
      <c r="B48" s="26"/>
      <c r="E48" s="77" t="s">
        <v>191</v>
      </c>
      <c r="F48" s="27" t="s">
        <v>192</v>
      </c>
      <c r="G48" s="1" t="s">
        <v>58</v>
      </c>
      <c r="H48" s="27" t="s">
        <v>193</v>
      </c>
      <c r="I48" s="83" t="s">
        <v>355</v>
      </c>
      <c r="J48" s="84" t="s">
        <v>356</v>
      </c>
      <c r="K48" s="83" t="s">
        <v>324</v>
      </c>
      <c r="L48" s="28"/>
      <c r="M48" s="81"/>
      <c r="N48" s="82"/>
    </row>
    <row r="49" spans="1:14" ht="36" customHeight="1" x14ac:dyDescent="0.3">
      <c r="B49" s="26"/>
      <c r="E49" s="77" t="s">
        <v>150</v>
      </c>
      <c r="F49" s="27" t="s">
        <v>151</v>
      </c>
      <c r="G49" s="27" t="s">
        <v>152</v>
      </c>
      <c r="H49" s="27" t="s">
        <v>153</v>
      </c>
      <c r="I49" s="83" t="s">
        <v>355</v>
      </c>
      <c r="J49" s="84" t="s">
        <v>357</v>
      </c>
      <c r="K49" s="83" t="s">
        <v>324</v>
      </c>
      <c r="L49" s="28"/>
      <c r="M49" s="81"/>
      <c r="N49" s="82"/>
    </row>
    <row r="50" spans="1:14" ht="33" customHeight="1" x14ac:dyDescent="0.3">
      <c r="A50" s="1">
        <v>28</v>
      </c>
      <c r="B50" s="26" t="s">
        <v>49</v>
      </c>
      <c r="C50" s="1">
        <v>324</v>
      </c>
      <c r="D50" s="1">
        <v>287</v>
      </c>
      <c r="E50" s="77" t="s">
        <v>195</v>
      </c>
      <c r="F50" s="27" t="s">
        <v>196</v>
      </c>
      <c r="G50" s="1" t="s">
        <v>58</v>
      </c>
      <c r="H50" s="27" t="s">
        <v>197</v>
      </c>
      <c r="I50" s="83" t="s">
        <v>348</v>
      </c>
      <c r="J50" s="84">
        <v>1017</v>
      </c>
      <c r="K50" s="83" t="s">
        <v>324</v>
      </c>
      <c r="L50" s="29">
        <v>471.34</v>
      </c>
      <c r="M50" s="81">
        <v>15.61</v>
      </c>
      <c r="N50" s="82">
        <f>L50*M50</f>
        <v>7357.6173999999992</v>
      </c>
    </row>
    <row r="51" spans="1:14" ht="32.25" customHeight="1" x14ac:dyDescent="0.3">
      <c r="A51" s="1">
        <v>29</v>
      </c>
      <c r="B51" s="26" t="s">
        <v>49</v>
      </c>
      <c r="C51" s="1">
        <v>324</v>
      </c>
      <c r="D51" s="1">
        <v>307</v>
      </c>
      <c r="E51" s="77" t="s">
        <v>125</v>
      </c>
      <c r="F51" s="27" t="s">
        <v>126</v>
      </c>
      <c r="G51" s="1" t="s">
        <v>58</v>
      </c>
      <c r="H51" s="27" t="s">
        <v>199</v>
      </c>
      <c r="I51" s="83" t="s">
        <v>329</v>
      </c>
      <c r="J51" s="84" t="s">
        <v>358</v>
      </c>
      <c r="K51" s="83" t="s">
        <v>324</v>
      </c>
      <c r="L51" s="29">
        <v>66.760000000000005</v>
      </c>
      <c r="M51" s="81">
        <v>15.61</v>
      </c>
      <c r="N51" s="82">
        <f>L51*M51</f>
        <v>1042.1236000000001</v>
      </c>
    </row>
    <row r="52" spans="1:14" ht="32.25" customHeight="1" x14ac:dyDescent="0.3">
      <c r="B52" s="26"/>
      <c r="E52" s="77" t="s">
        <v>127</v>
      </c>
      <c r="F52" s="27" t="s">
        <v>128</v>
      </c>
      <c r="G52" s="1" t="s">
        <v>58</v>
      </c>
      <c r="H52" s="27" t="s">
        <v>202</v>
      </c>
      <c r="I52" s="83" t="s">
        <v>359</v>
      </c>
      <c r="J52" s="84">
        <v>6</v>
      </c>
      <c r="K52" s="83" t="s">
        <v>360</v>
      </c>
      <c r="L52" s="28"/>
      <c r="M52" s="81"/>
      <c r="N52" s="82"/>
    </row>
    <row r="53" spans="1:14" ht="32.25" customHeight="1" x14ac:dyDescent="0.3">
      <c r="B53" s="26"/>
      <c r="E53" s="77" t="s">
        <v>125</v>
      </c>
      <c r="F53" s="27" t="s">
        <v>126</v>
      </c>
      <c r="G53" s="1" t="s">
        <v>58</v>
      </c>
      <c r="H53" s="27" t="s">
        <v>199</v>
      </c>
      <c r="I53" s="83" t="s">
        <v>329</v>
      </c>
      <c r="J53" s="84" t="s">
        <v>361</v>
      </c>
      <c r="K53" s="83" t="s">
        <v>324</v>
      </c>
      <c r="L53" s="28"/>
      <c r="M53" s="81"/>
      <c r="N53" s="82"/>
    </row>
    <row r="54" spans="1:14" ht="32.25" customHeight="1" x14ac:dyDescent="0.3">
      <c r="B54" s="26"/>
      <c r="E54" s="77" t="s">
        <v>127</v>
      </c>
      <c r="F54" s="27" t="s">
        <v>128</v>
      </c>
      <c r="G54" s="1" t="s">
        <v>58</v>
      </c>
      <c r="H54" s="27" t="s">
        <v>202</v>
      </c>
      <c r="I54" s="83" t="s">
        <v>359</v>
      </c>
      <c r="J54" s="84">
        <v>6</v>
      </c>
      <c r="K54" s="83" t="s">
        <v>360</v>
      </c>
      <c r="L54" s="28"/>
      <c r="M54" s="86"/>
      <c r="N54" s="82"/>
    </row>
    <row r="55" spans="1:14" ht="33" customHeight="1" x14ac:dyDescent="0.3">
      <c r="B55" s="26"/>
      <c r="E55" s="77" t="s">
        <v>204</v>
      </c>
      <c r="F55" s="27" t="s">
        <v>205</v>
      </c>
      <c r="G55" s="1" t="s">
        <v>58</v>
      </c>
      <c r="H55" s="27" t="s">
        <v>206</v>
      </c>
      <c r="I55" s="83" t="s">
        <v>329</v>
      </c>
      <c r="J55" s="84">
        <v>87</v>
      </c>
      <c r="K55" s="83" t="s">
        <v>324</v>
      </c>
      <c r="L55" s="28"/>
      <c r="M55" s="81"/>
      <c r="N55" s="82"/>
    </row>
    <row r="56" spans="1:14" ht="36" customHeight="1" x14ac:dyDescent="0.3">
      <c r="A56" s="1">
        <v>30</v>
      </c>
      <c r="B56" s="26" t="s">
        <v>49</v>
      </c>
      <c r="C56" s="1">
        <v>324</v>
      </c>
      <c r="D56" s="1">
        <v>328</v>
      </c>
      <c r="E56" s="77" t="s">
        <v>75</v>
      </c>
      <c r="F56" s="27" t="s">
        <v>76</v>
      </c>
      <c r="G56" s="1" t="s">
        <v>58</v>
      </c>
      <c r="H56" s="27" t="s">
        <v>78</v>
      </c>
      <c r="I56" s="83" t="s">
        <v>312</v>
      </c>
      <c r="J56" s="84" t="s">
        <v>313</v>
      </c>
      <c r="K56" s="83" t="s">
        <v>314</v>
      </c>
      <c r="L56" s="29">
        <v>16.98</v>
      </c>
      <c r="M56" s="81">
        <v>15.61</v>
      </c>
      <c r="N56" s="82">
        <f>L56*M56</f>
        <v>265.05779999999999</v>
      </c>
    </row>
    <row r="57" spans="1:14" ht="34.5" customHeight="1" x14ac:dyDescent="0.3">
      <c r="A57" s="1">
        <v>31</v>
      </c>
      <c r="B57" s="26" t="s">
        <v>49</v>
      </c>
      <c r="C57" s="1">
        <v>324</v>
      </c>
      <c r="D57" s="1">
        <v>352</v>
      </c>
      <c r="E57" s="77" t="s">
        <v>210</v>
      </c>
      <c r="F57" s="27" t="s">
        <v>211</v>
      </c>
      <c r="G57" s="1" t="s">
        <v>58</v>
      </c>
      <c r="H57" s="27" t="s">
        <v>212</v>
      </c>
      <c r="I57" s="83" t="s">
        <v>362</v>
      </c>
      <c r="J57" s="84">
        <v>360</v>
      </c>
      <c r="K57" s="83" t="s">
        <v>324</v>
      </c>
      <c r="L57" s="29">
        <v>85.82</v>
      </c>
      <c r="M57" s="81">
        <v>15.61</v>
      </c>
      <c r="N57" s="82">
        <f>L57*M57</f>
        <v>1339.6501999999998</v>
      </c>
    </row>
    <row r="58" spans="1:14" ht="40.5" customHeight="1" x14ac:dyDescent="0.3">
      <c r="A58" s="1">
        <v>32</v>
      </c>
      <c r="B58" s="26" t="s">
        <v>49</v>
      </c>
      <c r="C58" s="1">
        <v>324</v>
      </c>
      <c r="D58" s="1">
        <v>366</v>
      </c>
      <c r="E58" s="77" t="s">
        <v>214</v>
      </c>
      <c r="F58" s="27" t="s">
        <v>215</v>
      </c>
      <c r="G58" s="1" t="s">
        <v>58</v>
      </c>
      <c r="H58" s="27" t="s">
        <v>216</v>
      </c>
      <c r="I58" s="83" t="s">
        <v>329</v>
      </c>
      <c r="J58" s="84" t="s">
        <v>363</v>
      </c>
      <c r="K58" s="83" t="s">
        <v>324</v>
      </c>
      <c r="L58" s="29">
        <v>34.549999999999997</v>
      </c>
      <c r="M58" s="81">
        <v>15.61</v>
      </c>
      <c r="N58" s="82">
        <f>L58*M58</f>
        <v>539.32549999999992</v>
      </c>
    </row>
    <row r="59" spans="1:14" ht="45" customHeight="1" x14ac:dyDescent="0.3">
      <c r="A59" s="1">
        <v>33</v>
      </c>
      <c r="B59" s="26" t="s">
        <v>49</v>
      </c>
      <c r="C59" s="1">
        <v>324</v>
      </c>
      <c r="D59" s="1">
        <v>384</v>
      </c>
      <c r="E59" s="77" t="s">
        <v>219</v>
      </c>
      <c r="F59" s="27" t="s">
        <v>220</v>
      </c>
      <c r="G59" s="27" t="s">
        <v>221</v>
      </c>
      <c r="H59" s="27" t="s">
        <v>222</v>
      </c>
      <c r="I59" s="83" t="s">
        <v>364</v>
      </c>
      <c r="J59" s="84">
        <v>10</v>
      </c>
      <c r="K59" s="83" t="s">
        <v>365</v>
      </c>
      <c r="L59" s="29">
        <v>345.86</v>
      </c>
      <c r="M59" s="81">
        <v>15.61</v>
      </c>
      <c r="N59" s="82">
        <f>L59*M59</f>
        <v>5398.8746000000001</v>
      </c>
    </row>
    <row r="60" spans="1:14" ht="36" customHeight="1" x14ac:dyDescent="0.3">
      <c r="B60" s="26"/>
      <c r="E60" s="77" t="s">
        <v>204</v>
      </c>
      <c r="F60" s="27" t="s">
        <v>205</v>
      </c>
      <c r="G60" s="1" t="s">
        <v>58</v>
      </c>
      <c r="H60" s="27" t="s">
        <v>206</v>
      </c>
      <c r="I60" s="83" t="s">
        <v>329</v>
      </c>
      <c r="J60" s="84">
        <v>87</v>
      </c>
      <c r="K60" s="83" t="s">
        <v>324</v>
      </c>
      <c r="L60" s="28"/>
      <c r="M60" s="86"/>
      <c r="N60" s="82"/>
    </row>
    <row r="61" spans="1:14" ht="45" customHeight="1" x14ac:dyDescent="0.3">
      <c r="A61" s="1">
        <v>34</v>
      </c>
      <c r="B61" s="26" t="s">
        <v>49</v>
      </c>
      <c r="C61" s="1">
        <v>324</v>
      </c>
      <c r="D61" s="1">
        <v>390</v>
      </c>
      <c r="E61" s="77" t="s">
        <v>226</v>
      </c>
      <c r="F61" s="27" t="s">
        <v>227</v>
      </c>
      <c r="G61" s="1" t="s">
        <v>58</v>
      </c>
      <c r="H61" s="27" t="s">
        <v>228</v>
      </c>
      <c r="I61" s="83" t="s">
        <v>366</v>
      </c>
      <c r="J61" s="84" t="s">
        <v>367</v>
      </c>
      <c r="K61" s="83" t="s">
        <v>368</v>
      </c>
      <c r="L61" s="29">
        <v>83.28</v>
      </c>
      <c r="M61" s="81">
        <v>15.61</v>
      </c>
      <c r="N61" s="82">
        <f>L61*M61</f>
        <v>1300.0008</v>
      </c>
    </row>
    <row r="62" spans="1:14" ht="36" customHeight="1" x14ac:dyDescent="0.3">
      <c r="B62" s="26"/>
      <c r="E62" s="77" t="s">
        <v>231</v>
      </c>
      <c r="F62" s="27" t="s">
        <v>232</v>
      </c>
      <c r="G62" s="1" t="s">
        <v>58</v>
      </c>
      <c r="H62" s="27" t="s">
        <v>233</v>
      </c>
      <c r="I62" s="83" t="s">
        <v>366</v>
      </c>
      <c r="J62" s="84" t="s">
        <v>369</v>
      </c>
      <c r="K62" s="83" t="s">
        <v>368</v>
      </c>
      <c r="L62" s="28"/>
      <c r="M62" s="81"/>
      <c r="N62" s="82"/>
    </row>
    <row r="63" spans="1:14" ht="36" customHeight="1" x14ac:dyDescent="0.3">
      <c r="B63" s="26"/>
      <c r="E63" s="77" t="s">
        <v>234</v>
      </c>
      <c r="F63" s="27" t="s">
        <v>235</v>
      </c>
      <c r="G63" s="1" t="s">
        <v>58</v>
      </c>
      <c r="H63" s="27" t="s">
        <v>236</v>
      </c>
      <c r="I63" s="83" t="s">
        <v>316</v>
      </c>
      <c r="J63" s="84">
        <v>101</v>
      </c>
      <c r="K63" s="83" t="s">
        <v>324</v>
      </c>
      <c r="L63" s="28"/>
      <c r="M63" s="86"/>
      <c r="N63" s="82"/>
    </row>
    <row r="64" spans="1:14" ht="36.75" customHeight="1" x14ac:dyDescent="0.3">
      <c r="A64" s="1">
        <v>35</v>
      </c>
      <c r="B64" s="26" t="s">
        <v>49</v>
      </c>
      <c r="C64" s="1">
        <v>324</v>
      </c>
      <c r="D64" s="1">
        <v>464</v>
      </c>
      <c r="E64" s="85" t="s">
        <v>370</v>
      </c>
      <c r="F64" s="1" t="s">
        <v>239</v>
      </c>
      <c r="G64" s="1" t="s">
        <v>58</v>
      </c>
      <c r="H64" s="42">
        <v>22877</v>
      </c>
      <c r="I64" s="83" t="s">
        <v>371</v>
      </c>
      <c r="J64" s="84" t="s">
        <v>372</v>
      </c>
      <c r="K64" s="83" t="s">
        <v>347</v>
      </c>
      <c r="L64" s="49">
        <v>184.53</v>
      </c>
      <c r="M64" s="81">
        <v>15.61</v>
      </c>
      <c r="N64" s="82">
        <f t="shared" ref="N64:N71" si="2">L64*M64</f>
        <v>2880.5133000000001</v>
      </c>
    </row>
    <row r="65" spans="1:14" ht="36" customHeight="1" x14ac:dyDescent="0.3">
      <c r="A65" s="1">
        <v>36</v>
      </c>
      <c r="B65" s="26" t="s">
        <v>49</v>
      </c>
      <c r="C65" s="1">
        <v>324</v>
      </c>
      <c r="D65" s="1">
        <v>465</v>
      </c>
      <c r="E65" s="77" t="s">
        <v>240</v>
      </c>
      <c r="F65" s="27" t="s">
        <v>241</v>
      </c>
      <c r="G65" s="27" t="s">
        <v>242</v>
      </c>
      <c r="H65" s="27" t="s">
        <v>243</v>
      </c>
      <c r="I65" s="83" t="s">
        <v>316</v>
      </c>
      <c r="J65" s="84">
        <v>96</v>
      </c>
      <c r="K65" s="83" t="s">
        <v>324</v>
      </c>
      <c r="L65" s="29">
        <v>307.98</v>
      </c>
      <c r="M65" s="81">
        <v>15.61</v>
      </c>
      <c r="N65" s="82">
        <f t="shared" si="2"/>
        <v>4807.5677999999998</v>
      </c>
    </row>
    <row r="66" spans="1:14" ht="34.5" customHeight="1" x14ac:dyDescent="0.3">
      <c r="A66" s="1">
        <v>37</v>
      </c>
      <c r="B66" s="26" t="s">
        <v>49</v>
      </c>
      <c r="C66" s="1">
        <v>324</v>
      </c>
      <c r="D66" s="1">
        <v>493</v>
      </c>
      <c r="E66" s="77" t="s">
        <v>244</v>
      </c>
      <c r="F66" s="27" t="s">
        <v>245</v>
      </c>
      <c r="G66" s="1" t="s">
        <v>58</v>
      </c>
      <c r="H66" s="27" t="s">
        <v>246</v>
      </c>
      <c r="I66" s="83" t="s">
        <v>373</v>
      </c>
      <c r="J66" s="84">
        <v>30</v>
      </c>
      <c r="K66" s="83" t="s">
        <v>324</v>
      </c>
      <c r="L66" s="29">
        <v>17.95</v>
      </c>
      <c r="M66" s="81">
        <v>15.61</v>
      </c>
      <c r="N66" s="82">
        <f t="shared" si="2"/>
        <v>280.1995</v>
      </c>
    </row>
    <row r="67" spans="1:14" ht="39.75" customHeight="1" x14ac:dyDescent="0.3">
      <c r="A67" s="1">
        <v>38</v>
      </c>
      <c r="B67" s="26" t="s">
        <v>49</v>
      </c>
      <c r="C67" s="1">
        <v>324</v>
      </c>
      <c r="D67" s="1">
        <v>525</v>
      </c>
      <c r="E67" s="85" t="s">
        <v>249</v>
      </c>
      <c r="F67" s="1" t="s">
        <v>250</v>
      </c>
      <c r="G67" s="1" t="s">
        <v>58</v>
      </c>
      <c r="H67" s="40">
        <v>17626</v>
      </c>
      <c r="I67" s="83" t="s">
        <v>374</v>
      </c>
      <c r="J67" s="84">
        <v>536</v>
      </c>
      <c r="K67" s="83" t="s">
        <v>324</v>
      </c>
      <c r="L67" s="29">
        <v>1</v>
      </c>
      <c r="M67" s="81">
        <v>15.61</v>
      </c>
      <c r="N67" s="82">
        <f t="shared" si="2"/>
        <v>15.61</v>
      </c>
    </row>
    <row r="68" spans="1:14" ht="39.75" customHeight="1" x14ac:dyDescent="0.3">
      <c r="A68" s="1">
        <v>39</v>
      </c>
      <c r="B68" s="26" t="s">
        <v>49</v>
      </c>
      <c r="C68" s="1">
        <v>324</v>
      </c>
      <c r="D68" s="1">
        <v>579</v>
      </c>
      <c r="E68" s="77" t="s">
        <v>251</v>
      </c>
      <c r="F68" s="27" t="s">
        <v>252</v>
      </c>
      <c r="G68" s="1" t="s">
        <v>58</v>
      </c>
      <c r="H68" s="27" t="s">
        <v>253</v>
      </c>
      <c r="I68" s="83" t="s">
        <v>316</v>
      </c>
      <c r="J68" s="84">
        <v>299</v>
      </c>
      <c r="K68" s="83" t="s">
        <v>324</v>
      </c>
      <c r="L68" s="29">
        <v>89.96</v>
      </c>
      <c r="M68" s="81">
        <v>15.61</v>
      </c>
      <c r="N68" s="82">
        <f t="shared" si="2"/>
        <v>1404.2755999999999</v>
      </c>
    </row>
    <row r="69" spans="1:14" ht="34.5" customHeight="1" x14ac:dyDescent="0.3">
      <c r="A69" s="1">
        <v>40</v>
      </c>
      <c r="B69" s="26" t="s">
        <v>49</v>
      </c>
      <c r="C69" s="1">
        <v>324</v>
      </c>
      <c r="D69" s="1">
        <v>580</v>
      </c>
      <c r="E69" s="77" t="s">
        <v>86</v>
      </c>
      <c r="F69" s="27" t="s">
        <v>87</v>
      </c>
      <c r="G69" s="1" t="s">
        <v>58</v>
      </c>
      <c r="H69" s="27" t="s">
        <v>88</v>
      </c>
      <c r="I69" s="83" t="s">
        <v>329</v>
      </c>
      <c r="J69" s="84">
        <v>347</v>
      </c>
      <c r="K69" s="83" t="s">
        <v>324</v>
      </c>
      <c r="L69" s="29">
        <v>71.73</v>
      </c>
      <c r="M69" s="81">
        <v>15.61</v>
      </c>
      <c r="N69" s="82">
        <f t="shared" si="2"/>
        <v>1119.7053000000001</v>
      </c>
    </row>
    <row r="70" spans="1:14" ht="37.5" customHeight="1" x14ac:dyDescent="0.3">
      <c r="A70" s="1">
        <v>41</v>
      </c>
      <c r="B70" s="26" t="s">
        <v>49</v>
      </c>
      <c r="C70" s="1">
        <v>324</v>
      </c>
      <c r="D70" s="1">
        <v>582</v>
      </c>
      <c r="E70" s="77" t="s">
        <v>133</v>
      </c>
      <c r="F70" s="27" t="s">
        <v>134</v>
      </c>
      <c r="G70" s="1" t="s">
        <v>58</v>
      </c>
      <c r="H70" s="27" t="s">
        <v>135</v>
      </c>
      <c r="I70" s="83" t="s">
        <v>375</v>
      </c>
      <c r="J70" s="84" t="s">
        <v>376</v>
      </c>
      <c r="K70" s="84" t="s">
        <v>377</v>
      </c>
      <c r="L70" s="29">
        <v>54.06</v>
      </c>
      <c r="M70" s="81">
        <v>15.61</v>
      </c>
      <c r="N70" s="82">
        <f t="shared" si="2"/>
        <v>843.87660000000005</v>
      </c>
    </row>
    <row r="71" spans="1:14" ht="36" customHeight="1" x14ac:dyDescent="0.3">
      <c r="A71" s="1">
        <v>42</v>
      </c>
      <c r="B71" s="26" t="s">
        <v>49</v>
      </c>
      <c r="C71" s="1">
        <v>324</v>
      </c>
      <c r="D71" s="1">
        <v>583</v>
      </c>
      <c r="E71" s="77" t="s">
        <v>139</v>
      </c>
      <c r="F71" s="27" t="s">
        <v>140</v>
      </c>
      <c r="G71" s="1" t="s">
        <v>58</v>
      </c>
      <c r="H71" s="27" t="s">
        <v>255</v>
      </c>
      <c r="I71" s="79" t="s">
        <v>378</v>
      </c>
      <c r="J71" s="80"/>
      <c r="K71" s="79"/>
      <c r="L71" s="29">
        <v>90.66</v>
      </c>
      <c r="M71" s="81">
        <v>15.61</v>
      </c>
      <c r="N71" s="82">
        <f t="shared" si="2"/>
        <v>1415.2025999999998</v>
      </c>
    </row>
    <row r="72" spans="1:14" ht="36" customHeight="1" x14ac:dyDescent="0.3">
      <c r="B72" s="26"/>
      <c r="E72" s="77" t="s">
        <v>136</v>
      </c>
      <c r="F72" s="27" t="s">
        <v>137</v>
      </c>
      <c r="G72" s="1" t="s">
        <v>58</v>
      </c>
      <c r="H72" s="27" t="s">
        <v>138</v>
      </c>
      <c r="I72" s="87" t="s">
        <v>379</v>
      </c>
      <c r="J72" s="84">
        <v>4</v>
      </c>
      <c r="K72" s="83" t="s">
        <v>340</v>
      </c>
      <c r="L72" s="28"/>
      <c r="M72" s="81"/>
      <c r="N72" s="82"/>
    </row>
    <row r="73" spans="1:14" ht="39.75" customHeight="1" x14ac:dyDescent="0.3">
      <c r="A73" s="1">
        <v>43</v>
      </c>
      <c r="B73" s="26" t="s">
        <v>49</v>
      </c>
      <c r="C73" s="1">
        <v>324</v>
      </c>
      <c r="D73" s="1">
        <v>725</v>
      </c>
      <c r="E73" s="77" t="s">
        <v>99</v>
      </c>
      <c r="F73" s="27" t="s">
        <v>100</v>
      </c>
      <c r="G73" s="1" t="s">
        <v>58</v>
      </c>
      <c r="H73" s="27" t="s">
        <v>101</v>
      </c>
      <c r="I73" s="83" t="s">
        <v>317</v>
      </c>
      <c r="J73" s="84" t="s">
        <v>380</v>
      </c>
      <c r="K73" s="83" t="s">
        <v>324</v>
      </c>
      <c r="L73" s="29">
        <v>0.81</v>
      </c>
      <c r="M73" s="81">
        <v>15.61</v>
      </c>
      <c r="N73" s="82">
        <f>L73*M73</f>
        <v>12.6441</v>
      </c>
    </row>
    <row r="74" spans="1:14" ht="39.75" customHeight="1" x14ac:dyDescent="0.3">
      <c r="B74" s="26"/>
      <c r="E74" s="77" t="s">
        <v>106</v>
      </c>
      <c r="F74" s="27" t="s">
        <v>107</v>
      </c>
      <c r="G74" s="1" t="s">
        <v>58</v>
      </c>
      <c r="H74" s="27" t="s">
        <v>256</v>
      </c>
      <c r="I74" s="83" t="s">
        <v>319</v>
      </c>
      <c r="J74" s="84" t="s">
        <v>320</v>
      </c>
      <c r="K74" s="83" t="s">
        <v>324</v>
      </c>
      <c r="L74" s="28"/>
      <c r="M74" s="81"/>
      <c r="N74" s="82"/>
    </row>
    <row r="75" spans="1:14" ht="38.25" customHeight="1" x14ac:dyDescent="0.3">
      <c r="A75" s="1">
        <v>44</v>
      </c>
      <c r="B75" s="26" t="s">
        <v>49</v>
      </c>
      <c r="C75" s="1">
        <v>324</v>
      </c>
      <c r="D75" s="1">
        <v>728</v>
      </c>
      <c r="E75" s="77" t="s">
        <v>257</v>
      </c>
      <c r="F75" s="27" t="s">
        <v>258</v>
      </c>
      <c r="G75" s="1" t="s">
        <v>58</v>
      </c>
      <c r="H75" s="27" t="s">
        <v>259</v>
      </c>
      <c r="I75" s="83" t="s">
        <v>381</v>
      </c>
      <c r="J75" s="84">
        <v>73</v>
      </c>
      <c r="K75" s="83" t="s">
        <v>382</v>
      </c>
      <c r="L75" s="29">
        <v>43.48</v>
      </c>
      <c r="M75" s="81">
        <v>15.61</v>
      </c>
      <c r="N75" s="82">
        <f>L75*M75</f>
        <v>678.72279999999989</v>
      </c>
    </row>
    <row r="76" spans="1:14" ht="38.25" customHeight="1" x14ac:dyDescent="0.3">
      <c r="B76" s="26"/>
      <c r="E76" s="77" t="s">
        <v>260</v>
      </c>
      <c r="F76" s="27" t="s">
        <v>261</v>
      </c>
      <c r="G76" s="1" t="s">
        <v>262</v>
      </c>
      <c r="H76" s="27" t="s">
        <v>263</v>
      </c>
      <c r="I76" s="83" t="s">
        <v>383</v>
      </c>
      <c r="J76" s="84" t="s">
        <v>384</v>
      </c>
      <c r="K76" s="84" t="s">
        <v>385</v>
      </c>
      <c r="L76" s="28"/>
      <c r="M76" s="81"/>
      <c r="N76" s="82"/>
    </row>
    <row r="77" spans="1:14" ht="38.25" customHeight="1" x14ac:dyDescent="0.3">
      <c r="B77" s="26"/>
      <c r="E77" s="77" t="s">
        <v>264</v>
      </c>
      <c r="F77" s="27" t="s">
        <v>265</v>
      </c>
      <c r="G77" s="1" t="s">
        <v>58</v>
      </c>
      <c r="H77" s="27" t="s">
        <v>266</v>
      </c>
      <c r="I77" s="83" t="s">
        <v>386</v>
      </c>
      <c r="J77" s="84">
        <v>25</v>
      </c>
      <c r="K77" s="83" t="s">
        <v>387</v>
      </c>
      <c r="L77" s="28"/>
      <c r="M77" s="86"/>
      <c r="N77" s="82"/>
    </row>
    <row r="78" spans="1:14" ht="36" customHeight="1" x14ac:dyDescent="0.3">
      <c r="A78" s="1">
        <v>45</v>
      </c>
      <c r="B78" s="26" t="s">
        <v>49</v>
      </c>
      <c r="C78" s="1">
        <v>324</v>
      </c>
      <c r="D78" s="1">
        <v>730</v>
      </c>
      <c r="E78" s="77" t="s">
        <v>257</v>
      </c>
      <c r="F78" s="27" t="s">
        <v>258</v>
      </c>
      <c r="G78" s="1" t="s">
        <v>58</v>
      </c>
      <c r="H78" s="27" t="s">
        <v>259</v>
      </c>
      <c r="I78" s="83" t="s">
        <v>388</v>
      </c>
      <c r="J78" s="84">
        <v>73</v>
      </c>
      <c r="K78" s="83" t="s">
        <v>387</v>
      </c>
      <c r="L78" s="29">
        <v>94.59</v>
      </c>
      <c r="M78" s="81">
        <v>15.61</v>
      </c>
      <c r="N78" s="82">
        <f t="shared" ref="N78:N83" si="3">L78*M78</f>
        <v>1476.5499</v>
      </c>
    </row>
    <row r="79" spans="1:14" ht="36" customHeight="1" x14ac:dyDescent="0.3">
      <c r="B79" s="26"/>
      <c r="E79" s="77" t="s">
        <v>260</v>
      </c>
      <c r="F79" s="27" t="s">
        <v>261</v>
      </c>
      <c r="G79" s="1" t="s">
        <v>262</v>
      </c>
      <c r="H79" s="27" t="s">
        <v>263</v>
      </c>
      <c r="I79" s="83" t="s">
        <v>383</v>
      </c>
      <c r="J79" s="84" t="s">
        <v>389</v>
      </c>
      <c r="K79" s="84" t="s">
        <v>385</v>
      </c>
      <c r="L79" s="28"/>
      <c r="M79" s="86"/>
      <c r="N79" s="82">
        <f t="shared" si="3"/>
        <v>0</v>
      </c>
    </row>
    <row r="80" spans="1:14" ht="36" customHeight="1" x14ac:dyDescent="0.3">
      <c r="B80" s="26"/>
      <c r="E80" s="77" t="s">
        <v>264</v>
      </c>
      <c r="F80" s="27" t="s">
        <v>265</v>
      </c>
      <c r="G80" s="1" t="s">
        <v>58</v>
      </c>
      <c r="H80" s="27" t="s">
        <v>266</v>
      </c>
      <c r="I80" s="83" t="s">
        <v>386</v>
      </c>
      <c r="J80" s="84">
        <v>25</v>
      </c>
      <c r="K80" s="83" t="s">
        <v>387</v>
      </c>
      <c r="L80" s="28"/>
      <c r="M80" s="86"/>
      <c r="N80" s="82">
        <f t="shared" si="3"/>
        <v>0</v>
      </c>
    </row>
    <row r="81" spans="1:14" ht="42.75" customHeight="1" x14ac:dyDescent="0.3">
      <c r="A81" s="1">
        <v>46</v>
      </c>
      <c r="B81" s="26" t="s">
        <v>49</v>
      </c>
      <c r="C81" s="1">
        <v>324</v>
      </c>
      <c r="D81" s="1">
        <v>1674</v>
      </c>
      <c r="E81" s="77" t="s">
        <v>267</v>
      </c>
      <c r="F81" s="27" t="s">
        <v>268</v>
      </c>
      <c r="G81" s="1" t="s">
        <v>58</v>
      </c>
      <c r="H81" s="27" t="s">
        <v>269</v>
      </c>
      <c r="I81" s="83" t="s">
        <v>390</v>
      </c>
      <c r="J81" s="84" t="s">
        <v>391</v>
      </c>
      <c r="K81" s="83" t="s">
        <v>324</v>
      </c>
      <c r="L81" s="29">
        <v>140.94999999999999</v>
      </c>
      <c r="M81" s="81">
        <v>169</v>
      </c>
      <c r="N81" s="82">
        <f t="shared" si="3"/>
        <v>23820.55</v>
      </c>
    </row>
    <row r="82" spans="1:14" ht="42.75" customHeight="1" x14ac:dyDescent="0.3">
      <c r="A82" s="1">
        <v>47</v>
      </c>
      <c r="B82" s="26" t="s">
        <v>49</v>
      </c>
      <c r="C82" s="1">
        <v>324</v>
      </c>
      <c r="D82" s="1">
        <v>2208</v>
      </c>
      <c r="E82" s="77" t="s">
        <v>271</v>
      </c>
      <c r="F82" s="27" t="s">
        <v>272</v>
      </c>
      <c r="G82" s="1" t="s">
        <v>58</v>
      </c>
      <c r="H82" s="27" t="s">
        <v>273</v>
      </c>
      <c r="I82" s="83" t="s">
        <v>392</v>
      </c>
      <c r="J82" s="84" t="s">
        <v>393</v>
      </c>
      <c r="K82" s="83" t="s">
        <v>324</v>
      </c>
      <c r="L82" s="29">
        <v>8.94</v>
      </c>
      <c r="M82" s="81">
        <v>15.61</v>
      </c>
      <c r="N82" s="82">
        <f t="shared" si="3"/>
        <v>139.55339999999998</v>
      </c>
    </row>
    <row r="83" spans="1:14" ht="36" customHeight="1" x14ac:dyDescent="0.3">
      <c r="A83" s="1">
        <v>48</v>
      </c>
      <c r="B83" s="26" t="s">
        <v>49</v>
      </c>
      <c r="C83" s="1">
        <v>324</v>
      </c>
      <c r="D83" s="1">
        <v>2347</v>
      </c>
      <c r="E83" s="77" t="s">
        <v>150</v>
      </c>
      <c r="F83" s="27" t="s">
        <v>151</v>
      </c>
      <c r="G83" s="27" t="s">
        <v>152</v>
      </c>
      <c r="H83" s="27" t="s">
        <v>153</v>
      </c>
      <c r="I83" s="83" t="s">
        <v>307</v>
      </c>
      <c r="J83" s="84" t="s">
        <v>394</v>
      </c>
      <c r="K83" s="83" t="s">
        <v>324</v>
      </c>
      <c r="L83" s="29">
        <v>20.09</v>
      </c>
      <c r="M83" s="81">
        <v>169</v>
      </c>
      <c r="N83" s="82">
        <f t="shared" si="3"/>
        <v>3395.21</v>
      </c>
    </row>
    <row r="84" spans="1:14" ht="36" customHeight="1" x14ac:dyDescent="0.3">
      <c r="A84" s="1" t="s">
        <v>29</v>
      </c>
      <c r="B84" s="26"/>
      <c r="E84" s="77" t="s">
        <v>154</v>
      </c>
      <c r="F84" s="27" t="s">
        <v>155</v>
      </c>
      <c r="G84" s="27" t="s">
        <v>152</v>
      </c>
      <c r="H84" s="27" t="s">
        <v>156</v>
      </c>
      <c r="I84" s="83" t="s">
        <v>395</v>
      </c>
      <c r="J84" s="84" t="s">
        <v>396</v>
      </c>
      <c r="K84" s="83" t="s">
        <v>347</v>
      </c>
      <c r="L84" s="29"/>
      <c r="M84" s="86"/>
      <c r="N84" s="82"/>
    </row>
    <row r="85" spans="1:14" ht="22.8" hidden="1" x14ac:dyDescent="0.3">
      <c r="B85" s="26"/>
      <c r="E85" s="94" t="s">
        <v>276</v>
      </c>
      <c r="F85" s="27"/>
      <c r="G85" s="27"/>
      <c r="H85" s="27"/>
      <c r="I85" s="83"/>
      <c r="J85" s="84"/>
      <c r="K85" s="83"/>
      <c r="L85" s="28"/>
      <c r="M85" s="81">
        <v>9.8699999999999992</v>
      </c>
      <c r="N85" s="82"/>
    </row>
    <row r="86" spans="1:14" ht="45.75" customHeight="1" x14ac:dyDescent="0.3">
      <c r="A86" s="1">
        <v>49</v>
      </c>
      <c r="B86" s="26" t="s">
        <v>49</v>
      </c>
      <c r="C86" s="1">
        <v>324</v>
      </c>
      <c r="D86" s="1">
        <v>2457</v>
      </c>
      <c r="E86" s="77" t="s">
        <v>277</v>
      </c>
      <c r="F86" s="27" t="s">
        <v>278</v>
      </c>
      <c r="G86" s="27" t="s">
        <v>279</v>
      </c>
      <c r="H86" s="27" t="s">
        <v>280</v>
      </c>
      <c r="I86" s="83" t="s">
        <v>329</v>
      </c>
      <c r="J86" s="84" t="s">
        <v>397</v>
      </c>
      <c r="K86" s="83" t="s">
        <v>324</v>
      </c>
      <c r="L86" s="29">
        <v>2.8</v>
      </c>
      <c r="M86" s="81">
        <v>169</v>
      </c>
      <c r="N86" s="82">
        <f>L86*M86</f>
        <v>473.2</v>
      </c>
    </row>
    <row r="87" spans="1:14" ht="39.75" customHeight="1" x14ac:dyDescent="0.3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95" t="s">
        <v>398</v>
      </c>
      <c r="N87" s="96">
        <f>SUM(N6:N86)</f>
        <v>113091.09450000001</v>
      </c>
    </row>
    <row r="88" spans="1:14" ht="19.5" customHeight="1" x14ac:dyDescent="0.3">
      <c r="B88" s="56"/>
      <c r="C88" s="19"/>
      <c r="D88" s="20"/>
      <c r="E88" s="27"/>
      <c r="F88" s="27"/>
      <c r="G88" s="27"/>
      <c r="H88" s="27"/>
    </row>
    <row r="89" spans="1:14" ht="33" customHeight="1" x14ac:dyDescent="0.3">
      <c r="A89" s="48" t="s">
        <v>145</v>
      </c>
      <c r="B89" s="97" t="s">
        <v>285</v>
      </c>
      <c r="C89" s="97"/>
      <c r="D89" s="97"/>
      <c r="E89" s="58"/>
      <c r="F89" s="27"/>
      <c r="G89" s="27"/>
      <c r="H89" s="27"/>
    </row>
  </sheetData>
  <mergeCells count="6">
    <mergeCell ref="B89:D89"/>
    <mergeCell ref="A1:N1"/>
    <mergeCell ref="A2:N2"/>
    <mergeCell ref="A3:N3"/>
    <mergeCell ref="A4:N4"/>
    <mergeCell ref="A87:L87"/>
  </mergeCells>
  <pageMargins left="0.23611111111111099" right="0.23611111111111099" top="0.39374999999999999" bottom="0.39374999999999999" header="0.511811023622047" footer="0.511811023622047"/>
  <pageSetup paperSize="9" scale="7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ente urbano 169</vt:lpstr>
      <vt:lpstr>RIEPILOGO</vt:lpstr>
      <vt:lpstr>Elenco finale </vt:lpstr>
      <vt:lpstr>'Elenco finale '!Area_stampa</vt:lpstr>
      <vt:lpstr>'ente urbano 169'!Area_stampa</vt:lpstr>
      <vt:lpstr>RIEPILOGO!Area_stampa</vt:lpstr>
      <vt:lpstr>'Elenco finale '!Print_Area_0</vt:lpstr>
      <vt:lpstr>'Elenco finale '!Print_Area_0_0</vt:lpstr>
      <vt:lpstr>'Elenco finale '!Print_Area_0_0_0</vt:lpstr>
      <vt:lpstr>'Elenco finale '!Print_Area_0_0_0_0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utente-2</dc:creator>
  <dc:description/>
  <cp:lastModifiedBy>Grandi Opere</cp:lastModifiedBy>
  <cp:revision>10</cp:revision>
  <cp:lastPrinted>2024-10-07T09:54:17Z</cp:lastPrinted>
  <dcterms:created xsi:type="dcterms:W3CDTF">2023-07-03T07:41:11Z</dcterms:created>
  <dcterms:modified xsi:type="dcterms:W3CDTF">2024-10-07T11:18:49Z</dcterms:modified>
  <dc:language>it-IT</dc:language>
</cp:coreProperties>
</file>